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6.xml" ContentType="application/vnd.openxmlformats-officedocument.drawing+xml"/>
  <Override PartName="/xl/comments4.xml" ContentType="application/vnd.openxmlformats-officedocument.spreadsheetml.comment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05 設計基準班\101 設計基準班長\H29～寺田\政策研究部会\H30\01県単調査依頼\県単事業調査（桑田修正版）\"/>
    </mc:Choice>
  </mc:AlternateContent>
  <bookViews>
    <workbookView xWindow="0" yWindow="0" windowWidth="15345" windowHeight="3585"/>
  </bookViews>
  <sheets>
    <sheet name="H30県別総括票 (事例と説明)" sheetId="2" r:id="rId1"/>
    <sheet name="県別総括票 " sheetId="24" r:id="rId2"/>
    <sheet name="県別総括票 (都道府県別) " sheetId="25" r:id="rId3"/>
    <sheet name="県別総括票 (目的別) " sheetId="27" r:id="rId4"/>
    <sheet name="県別総括票 (新規と改正)" sheetId="5" r:id="rId5"/>
    <sheet name="新規制度" sheetId="6" r:id="rId6"/>
    <sheet name="ハード・ソフト" sheetId="7" r:id="rId7"/>
    <sheet name="創設年度" sheetId="9" r:id="rId8"/>
    <sheet name="目的区分" sheetId="10" r:id="rId9"/>
    <sheet name="事業主体別" sheetId="12" r:id="rId10"/>
    <sheet name="事業種" sheetId="15" r:id="rId11"/>
    <sheet name="国制度との関連" sheetId="17" r:id="rId12"/>
  </sheets>
  <definedNames>
    <definedName name="_xlnm._FilterDatabase" localSheetId="8" hidden="1">目的区分!$G$2:$P$14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2" i="17" l="1"/>
  <c r="H16" i="10"/>
  <c r="N16" i="10"/>
  <c r="M16" i="10"/>
  <c r="L16" i="10"/>
  <c r="K16" i="10"/>
  <c r="Q4" i="17"/>
  <c r="P17" i="17"/>
  <c r="P16" i="17"/>
  <c r="P19" i="17"/>
  <c r="L20" i="17"/>
  <c r="L21" i="17"/>
  <c r="L19" i="17"/>
  <c r="P21" i="17" s="1"/>
  <c r="L18" i="17"/>
  <c r="P20" i="17" s="1"/>
  <c r="L17" i="17"/>
  <c r="L16" i="17"/>
  <c r="P18" i="17" s="1"/>
  <c r="L15" i="17"/>
  <c r="P15" i="17" s="1"/>
  <c r="L14" i="17"/>
  <c r="P14" i="17" s="1"/>
  <c r="L13" i="17"/>
  <c r="P13" i="17" s="1"/>
  <c r="L12" i="17"/>
  <c r="P12" i="17" s="1"/>
  <c r="L11" i="17"/>
  <c r="P11" i="17" s="1"/>
  <c r="L10" i="17"/>
  <c r="P10" i="17" s="1"/>
  <c r="L9" i="17"/>
  <c r="P9" i="17" s="1"/>
  <c r="L8" i="17"/>
  <c r="P8" i="17" s="1"/>
  <c r="L7" i="17"/>
  <c r="P7" i="17" s="1"/>
  <c r="L6" i="17"/>
  <c r="P6" i="17" s="1"/>
  <c r="L5" i="17"/>
  <c r="P5" i="17" s="1"/>
  <c r="L4" i="17"/>
  <c r="P4" i="17" s="1"/>
  <c r="S24" i="15"/>
  <c r="S23" i="15"/>
  <c r="S22" i="15"/>
  <c r="S21" i="15"/>
  <c r="S20" i="15"/>
  <c r="S19" i="15"/>
  <c r="S18" i="15"/>
  <c r="S17" i="15"/>
  <c r="S16" i="15"/>
  <c r="S14" i="15"/>
  <c r="S13" i="15"/>
  <c r="S12" i="15"/>
  <c r="S11" i="15"/>
  <c r="S10" i="15"/>
  <c r="S9" i="15"/>
  <c r="S8" i="15"/>
  <c r="S7" i="15"/>
  <c r="S6" i="15"/>
  <c r="S5" i="15"/>
  <c r="S4" i="15"/>
  <c r="R24" i="15"/>
  <c r="R23" i="15"/>
  <c r="R22" i="15"/>
  <c r="R21" i="15"/>
  <c r="T21" i="15" s="1"/>
  <c r="W20" i="15" s="1"/>
  <c r="R20" i="15"/>
  <c r="R19" i="15"/>
  <c r="R18" i="15"/>
  <c r="R17" i="15"/>
  <c r="R16" i="15"/>
  <c r="R14" i="15"/>
  <c r="R13" i="15"/>
  <c r="T13" i="15" s="1"/>
  <c r="W13" i="15" s="1"/>
  <c r="R12" i="15"/>
  <c r="R11" i="15"/>
  <c r="R10" i="15"/>
  <c r="R9" i="15"/>
  <c r="R8" i="15"/>
  <c r="R7" i="15"/>
  <c r="R6" i="15"/>
  <c r="R5" i="15"/>
  <c r="R4" i="15"/>
  <c r="Q24" i="15"/>
  <c r="Q23" i="15"/>
  <c r="Q21" i="15"/>
  <c r="Q20" i="15"/>
  <c r="Q18" i="15"/>
  <c r="Q17" i="15"/>
  <c r="Q19" i="15"/>
  <c r="Q16" i="15"/>
  <c r="Q14" i="15"/>
  <c r="Q13" i="15"/>
  <c r="Q12" i="15"/>
  <c r="Q11" i="15"/>
  <c r="Q10" i="15"/>
  <c r="Q9" i="15"/>
  <c r="Q7" i="15"/>
  <c r="Q6" i="15"/>
  <c r="Q5" i="15"/>
  <c r="Q8" i="15"/>
  <c r="Q4" i="15"/>
  <c r="Q22" i="15"/>
  <c r="J255" i="12"/>
  <c r="I255" i="12"/>
  <c r="H255" i="12"/>
  <c r="G255" i="12"/>
  <c r="F255" i="12"/>
  <c r="E255" i="12"/>
  <c r="J209" i="12"/>
  <c r="I209" i="12"/>
  <c r="H209" i="12"/>
  <c r="G209" i="12"/>
  <c r="F209" i="12"/>
  <c r="E209" i="12"/>
  <c r="J119" i="12"/>
  <c r="I119" i="12"/>
  <c r="H119" i="12"/>
  <c r="G119" i="12"/>
  <c r="F119" i="12"/>
  <c r="E4" i="12"/>
  <c r="E119" i="12" s="1"/>
  <c r="I38" i="10"/>
  <c r="I42" i="10"/>
  <c r="P42" i="10" s="1"/>
  <c r="I40" i="10"/>
  <c r="I39" i="10"/>
  <c r="P41" i="10"/>
  <c r="N15" i="10"/>
  <c r="M15" i="10"/>
  <c r="L15" i="10"/>
  <c r="K15" i="10"/>
  <c r="J15" i="10"/>
  <c r="J16" i="10" s="1"/>
  <c r="I15" i="10"/>
  <c r="I16" i="10" s="1"/>
  <c r="H15" i="10"/>
  <c r="O40" i="10"/>
  <c r="N40" i="10"/>
  <c r="M40" i="10"/>
  <c r="L40" i="10"/>
  <c r="K40" i="10"/>
  <c r="J40" i="10"/>
  <c r="O39" i="10"/>
  <c r="N39" i="10"/>
  <c r="M39" i="10"/>
  <c r="L39" i="10"/>
  <c r="K39" i="10"/>
  <c r="J39" i="10"/>
  <c r="O38" i="10"/>
  <c r="N38" i="10"/>
  <c r="M38" i="10"/>
  <c r="L38" i="10"/>
  <c r="K38" i="10"/>
  <c r="J38" i="10"/>
  <c r="O37" i="10"/>
  <c r="N37" i="10"/>
  <c r="M37" i="10"/>
  <c r="L37" i="10"/>
  <c r="K37" i="10"/>
  <c r="J37" i="10"/>
  <c r="I37" i="10"/>
  <c r="O13" i="10"/>
  <c r="O12" i="10"/>
  <c r="O11" i="10"/>
  <c r="O10" i="10"/>
  <c r="O9" i="10"/>
  <c r="O8" i="10"/>
  <c r="O7" i="10"/>
  <c r="O6" i="10"/>
  <c r="O5" i="10"/>
  <c r="O4" i="10"/>
  <c r="K114" i="12" l="1"/>
  <c r="O15" i="10"/>
  <c r="Q10" i="17"/>
  <c r="Q9" i="17"/>
  <c r="T9" i="15"/>
  <c r="W9" i="15" s="1"/>
  <c r="T16" i="15"/>
  <c r="W15" i="15" s="1"/>
  <c r="T24" i="15"/>
  <c r="W23" i="15" s="1"/>
  <c r="T11" i="15"/>
  <c r="W11" i="15" s="1"/>
  <c r="T22" i="15"/>
  <c r="W21" i="15" s="1"/>
  <c r="T6" i="15"/>
  <c r="W6" i="15" s="1"/>
  <c r="T8" i="15"/>
  <c r="W8" i="15" s="1"/>
  <c r="T12" i="15"/>
  <c r="W12" i="15" s="1"/>
  <c r="T5" i="15"/>
  <c r="W5" i="15" s="1"/>
  <c r="T17" i="15"/>
  <c r="W16" i="15" s="1"/>
  <c r="T23" i="15"/>
  <c r="W22" i="15" s="1"/>
  <c r="T18" i="15"/>
  <c r="W17" i="15" s="1"/>
  <c r="T14" i="15"/>
  <c r="W14" i="15" s="1"/>
  <c r="T20" i="15"/>
  <c r="W19" i="15" s="1"/>
  <c r="T10" i="15"/>
  <c r="W10" i="15" s="1"/>
  <c r="T4" i="15"/>
  <c r="W4" i="15" s="1"/>
  <c r="T7" i="15"/>
  <c r="W7" i="15" s="1"/>
  <c r="T19" i="15"/>
  <c r="W18" i="15" s="1"/>
  <c r="P4" i="10"/>
  <c r="M14" i="10" s="1"/>
  <c r="Q14" i="17" l="1"/>
  <c r="Q18" i="17"/>
  <c r="Q15" i="17"/>
  <c r="Q11" i="17"/>
  <c r="Q21" i="17"/>
  <c r="Q8" i="17"/>
  <c r="Q13" i="17"/>
  <c r="Q12" i="17"/>
  <c r="Q20" i="17"/>
  <c r="Q17" i="17"/>
  <c r="Q19" i="17"/>
  <c r="Q16" i="17"/>
  <c r="Q6" i="17"/>
  <c r="Q5" i="17"/>
  <c r="Q7" i="17"/>
  <c r="H14" i="10"/>
  <c r="K14" i="10"/>
  <c r="I14" i="10"/>
  <c r="N14" i="10"/>
  <c r="L14" i="10"/>
  <c r="J14" i="10"/>
  <c r="G250" i="9" l="1"/>
  <c r="G205" i="9"/>
  <c r="G117" i="9"/>
  <c r="K14" i="9" l="1"/>
  <c r="J14" i="9"/>
  <c r="I14" i="9"/>
  <c r="L13" i="9"/>
  <c r="M13" i="9" s="1"/>
  <c r="L12" i="9"/>
  <c r="M12" i="9" s="1"/>
  <c r="L11" i="9"/>
  <c r="M11" i="9" s="1"/>
  <c r="L10" i="9"/>
  <c r="M10" i="9" s="1"/>
  <c r="L9" i="9"/>
  <c r="M9" i="9" s="1"/>
  <c r="L8" i="9"/>
  <c r="M8" i="9" s="1"/>
  <c r="L7" i="9"/>
  <c r="M7" i="9" s="1"/>
  <c r="L6" i="9"/>
  <c r="M6" i="9" s="1"/>
  <c r="L5" i="9"/>
  <c r="L4" i="9"/>
  <c r="M4" i="9" s="1"/>
  <c r="I6" i="7"/>
  <c r="I5" i="7"/>
  <c r="H6" i="7"/>
  <c r="H5" i="7"/>
  <c r="H4" i="7"/>
  <c r="H7" i="7" s="1"/>
  <c r="I15" i="9" l="1"/>
  <c r="L14" i="9"/>
  <c r="M14" i="9" s="1"/>
  <c r="M5" i="9"/>
</calcChain>
</file>

<file path=xl/comments1.xml><?xml version="1.0" encoding="utf-8"?>
<comments xmlns="http://schemas.openxmlformats.org/spreadsheetml/2006/main">
  <authors>
    <author>鹿児島県</author>
  </authors>
  <commentList>
    <comment ref="F2" authorId="0" shapeId="0">
      <text>
        <r>
          <rPr>
            <b/>
            <sz val="9"/>
            <color indexed="81"/>
            <rFont val="ＭＳ Ｐゴシック"/>
            <family val="3"/>
            <charset val="128"/>
          </rPr>
          <t>昨年度までの様式と変わっているため，別添記入説明欄・注６を参照して記入してください。</t>
        </r>
      </text>
    </comment>
  </commentList>
</comments>
</file>

<file path=xl/comments2.xml><?xml version="1.0" encoding="utf-8"?>
<comments xmlns="http://schemas.openxmlformats.org/spreadsheetml/2006/main">
  <authors>
    <author>user</author>
    <author>茨城県</author>
    <author>栃木県</author>
  </authors>
  <commentList>
    <comment ref="F27" authorId="0" shapeId="0">
      <text>
        <r>
          <rPr>
            <b/>
            <sz val="9"/>
            <color indexed="81"/>
            <rFont val="ＭＳ Ｐゴシック"/>
            <family val="3"/>
            <charset val="128"/>
          </rPr>
          <t>このほか定額単価有り</t>
        </r>
      </text>
    </comment>
    <comment ref="D31" authorId="1" shapeId="0">
      <text>
        <r>
          <rPr>
            <b/>
            <sz val="9"/>
            <color indexed="81"/>
            <rFont val="ＭＳ Ｐゴシック"/>
            <family val="3"/>
            <charset val="128"/>
          </rPr>
          <t>茨城県:</t>
        </r>
        <r>
          <rPr>
            <sz val="9"/>
            <color indexed="81"/>
            <rFont val="ＭＳ Ｐゴシック"/>
            <family val="3"/>
            <charset val="128"/>
          </rPr>
          <t xml:space="preserve">
42 施設維持管理・施設補修の可能性あり</t>
        </r>
      </text>
    </comment>
    <comment ref="F45" authorId="2" shapeId="0">
      <text>
        <r>
          <rPr>
            <b/>
            <sz val="9"/>
            <color indexed="81"/>
            <rFont val="ＭＳ Ｐゴシック"/>
            <family val="3"/>
            <charset val="128"/>
          </rPr>
          <t>国：５０％＋県２５％
国：０％＋県５０％</t>
        </r>
      </text>
    </comment>
  </commentList>
</comments>
</file>

<file path=xl/comments3.xml><?xml version="1.0" encoding="utf-8"?>
<comments xmlns="http://schemas.openxmlformats.org/spreadsheetml/2006/main">
  <authors>
    <author>茨城県</author>
  </authors>
  <commentList>
    <comment ref="D4" authorId="0" shapeId="0">
      <text>
        <r>
          <rPr>
            <b/>
            <sz val="9"/>
            <color indexed="81"/>
            <rFont val="ＭＳ Ｐゴシック"/>
            <family val="3"/>
            <charset val="128"/>
          </rPr>
          <t>茨城県:</t>
        </r>
        <r>
          <rPr>
            <sz val="9"/>
            <color indexed="81"/>
            <rFont val="ＭＳ Ｐゴシック"/>
            <family val="3"/>
            <charset val="128"/>
          </rPr>
          <t xml:space="preserve">
42 施設維持管理・施設補修の可能性あり</t>
        </r>
      </text>
    </comment>
  </commentList>
</comments>
</file>

<file path=xl/comments4.xml><?xml version="1.0" encoding="utf-8"?>
<comments xmlns="http://schemas.openxmlformats.org/spreadsheetml/2006/main">
  <authors>
    <author>平木場 昌貴</author>
  </authors>
  <commentList>
    <comment ref="H71" authorId="0" shapeId="0">
      <text>
        <r>
          <rPr>
            <b/>
            <sz val="9"/>
            <color indexed="81"/>
            <rFont val="ＭＳ Ｐゴシック"/>
            <family val="3"/>
            <charset val="128"/>
          </rPr>
          <t>事業の一部を県土連に委託</t>
        </r>
      </text>
    </comment>
  </commentList>
</comments>
</file>

<file path=xl/sharedStrings.xml><?xml version="1.0" encoding="utf-8"?>
<sst xmlns="http://schemas.openxmlformats.org/spreadsheetml/2006/main" count="6485" uniqueCount="660">
  <si>
    <r>
      <t xml:space="preserve">平成30年度都道府県単独農業農村整備関連事業調査-都道府県別総括表-
</t>
    </r>
    <r>
      <rPr>
        <sz val="14"/>
        <color theme="1"/>
        <rFont val="ＭＳ Ｐ明朝"/>
        <family val="1"/>
        <charset val="128"/>
      </rPr>
      <t>（農業農村工学会農業農村整備政策研究部会）</t>
    </r>
    <rPh sb="25" eb="29">
      <t>トドウフケン</t>
    </rPh>
    <rPh sb="29" eb="30">
      <t>ベツ</t>
    </rPh>
    <rPh sb="30" eb="32">
      <t>ソウカツ</t>
    </rPh>
    <rPh sb="32" eb="33">
      <t>ヒョウ</t>
    </rPh>
    <rPh sb="47" eb="49">
      <t>セイビ</t>
    </rPh>
    <phoneticPr fontId="4"/>
  </si>
  <si>
    <t>都道
府県</t>
    <rPh sb="0" eb="2">
      <t>トドウ</t>
    </rPh>
    <rPh sb="3" eb="5">
      <t>フケン</t>
    </rPh>
    <phoneticPr fontId="4"/>
  </si>
  <si>
    <t>事業番号</t>
    <rPh sb="0" eb="2">
      <t>ジギョウ</t>
    </rPh>
    <rPh sb="2" eb="4">
      <t>バンゴウ</t>
    </rPh>
    <phoneticPr fontId="4"/>
  </si>
  <si>
    <t>事業名</t>
    <rPh sb="0" eb="2">
      <t>ジギョウ</t>
    </rPh>
    <rPh sb="2" eb="3">
      <t>メイ</t>
    </rPh>
    <phoneticPr fontId="4"/>
  </si>
  <si>
    <t>目的
区分</t>
    <phoneticPr fontId="4"/>
  </si>
  <si>
    <t>ハード・ソフト
区分</t>
    <phoneticPr fontId="4"/>
  </si>
  <si>
    <t>補助率等</t>
    <rPh sb="0" eb="2">
      <t>ホジョ</t>
    </rPh>
    <rPh sb="2" eb="3">
      <t>リツ</t>
    </rPh>
    <rPh sb="3" eb="4">
      <t>トウ</t>
    </rPh>
    <phoneticPr fontId="4"/>
  </si>
  <si>
    <t>事業主体</t>
    <phoneticPr fontId="4"/>
  </si>
  <si>
    <t>事業種区分</t>
    <phoneticPr fontId="4"/>
  </si>
  <si>
    <t>国の事業制度との関連</t>
    <phoneticPr fontId="4"/>
  </si>
  <si>
    <t>新規・継
続区分</t>
    <rPh sb="0" eb="2">
      <t>シンキ</t>
    </rPh>
    <rPh sb="3" eb="4">
      <t>ママ</t>
    </rPh>
    <rPh sb="5" eb="6">
      <t>ゾク</t>
    </rPh>
    <rPh sb="6" eb="8">
      <t>クブン</t>
    </rPh>
    <phoneticPr fontId="4"/>
  </si>
  <si>
    <t>創設
年度</t>
    <rPh sb="0" eb="2">
      <t>ソウセツ</t>
    </rPh>
    <rPh sb="3" eb="5">
      <t>ネンド</t>
    </rPh>
    <phoneticPr fontId="4"/>
  </si>
  <si>
    <r>
      <t>H30</t>
    </r>
    <r>
      <rPr>
        <sz val="9"/>
        <color theme="1"/>
        <rFont val="ＭＳ Ｐ明朝"/>
        <family val="1"/>
        <charset val="128"/>
      </rPr>
      <t>当初予算
額（百万円）</t>
    </r>
    <rPh sb="3" eb="5">
      <t>トウショ</t>
    </rPh>
    <rPh sb="5" eb="7">
      <t>ヨサン</t>
    </rPh>
    <rPh sb="8" eb="9">
      <t>ガク</t>
    </rPh>
    <rPh sb="10" eb="11">
      <t>ヒャク</t>
    </rPh>
    <rPh sb="11" eb="13">
      <t>マンエン</t>
    </rPh>
    <phoneticPr fontId="4"/>
  </si>
  <si>
    <r>
      <t>H30</t>
    </r>
    <r>
      <rPr>
        <sz val="10"/>
        <color theme="1"/>
        <rFont val="ＭＳ Ｐ明朝"/>
        <family val="1"/>
        <charset val="128"/>
      </rPr>
      <t>採択
地区数</t>
    </r>
    <rPh sb="3" eb="5">
      <t>サイタク</t>
    </rPh>
    <rPh sb="6" eb="8">
      <t>チク</t>
    </rPh>
    <rPh sb="8" eb="9">
      <t>スウ</t>
    </rPh>
    <phoneticPr fontId="4"/>
  </si>
  <si>
    <t>高</t>
    <rPh sb="0" eb="1">
      <t>コウ</t>
    </rPh>
    <phoneticPr fontId="4"/>
  </si>
  <si>
    <t>低</t>
    <rPh sb="0" eb="1">
      <t>テイ</t>
    </rPh>
    <phoneticPr fontId="4"/>
  </si>
  <si>
    <t>北海道</t>
    <rPh sb="0" eb="3">
      <t>ホッカイドウ</t>
    </rPh>
    <phoneticPr fontId="4"/>
  </si>
  <si>
    <t>0101</t>
  </si>
  <si>
    <t>農業競争力基盤強化特別対策事業</t>
    <rPh sb="0" eb="2">
      <t>ノウギョウ</t>
    </rPh>
    <rPh sb="2" eb="5">
      <t>キョウソウリョク</t>
    </rPh>
    <rPh sb="5" eb="7">
      <t>キバン</t>
    </rPh>
    <rPh sb="7" eb="9">
      <t>キョウカ</t>
    </rPh>
    <rPh sb="9" eb="11">
      <t>トクベツ</t>
    </rPh>
    <rPh sb="11" eb="13">
      <t>タイサク</t>
    </rPh>
    <rPh sb="13" eb="15">
      <t>ジギョウ</t>
    </rPh>
    <phoneticPr fontId="4"/>
  </si>
  <si>
    <t>青森</t>
    <rPh sb="0" eb="2">
      <t>アオモリ</t>
    </rPh>
    <phoneticPr fontId="1"/>
  </si>
  <si>
    <t>中山間土地改良推進事業</t>
    <rPh sb="0" eb="3">
      <t>チュウサンカン</t>
    </rPh>
    <rPh sb="3" eb="5">
      <t>トチ</t>
    </rPh>
    <rPh sb="5" eb="7">
      <t>カイリョウ</t>
    </rPh>
    <rPh sb="7" eb="9">
      <t>スイシン</t>
    </rPh>
    <rPh sb="9" eb="11">
      <t>ジギョウ</t>
    </rPh>
    <phoneticPr fontId="1"/>
  </si>
  <si>
    <t>低コスト畑作物排水改良推進事業</t>
  </si>
  <si>
    <t>岩手</t>
    <rPh sb="0" eb="2">
      <t>イワテ</t>
    </rPh>
    <phoneticPr fontId="1"/>
  </si>
  <si>
    <t>0301</t>
  </si>
  <si>
    <t>土地改良事業調査費（県営・県単）</t>
    <rPh sb="0" eb="2">
      <t>トチ</t>
    </rPh>
    <rPh sb="2" eb="4">
      <t>カイリョウ</t>
    </rPh>
    <rPh sb="4" eb="6">
      <t>ジギョウ</t>
    </rPh>
    <rPh sb="6" eb="9">
      <t>チョウサヒ</t>
    </rPh>
    <rPh sb="10" eb="12">
      <t>ケンエイ</t>
    </rPh>
    <rPh sb="13" eb="14">
      <t>ケン</t>
    </rPh>
    <rPh sb="14" eb="15">
      <t>タン</t>
    </rPh>
    <phoneticPr fontId="1"/>
  </si>
  <si>
    <t>0302</t>
  </si>
  <si>
    <t>小規模農地等災害復旧事業</t>
    <rPh sb="0" eb="1">
      <t>コ</t>
    </rPh>
    <rPh sb="1" eb="3">
      <t>キボ</t>
    </rPh>
    <rPh sb="3" eb="6">
      <t>ノウチナド</t>
    </rPh>
    <rPh sb="6" eb="8">
      <t>サイガイ</t>
    </rPh>
    <rPh sb="8" eb="10">
      <t>フッキュウ</t>
    </rPh>
    <rPh sb="10" eb="12">
      <t>ジギョウ</t>
    </rPh>
    <phoneticPr fontId="1"/>
  </si>
  <si>
    <t>－</t>
  </si>
  <si>
    <t>0303</t>
  </si>
  <si>
    <t>活力ある中山間地域基盤整備事業</t>
    <rPh sb="0" eb="2">
      <t>カツリョク</t>
    </rPh>
    <rPh sb="4" eb="7">
      <t>チュウサンカン</t>
    </rPh>
    <rPh sb="7" eb="9">
      <t>チイキ</t>
    </rPh>
    <rPh sb="9" eb="13">
      <t>キバンセイビ</t>
    </rPh>
    <rPh sb="13" eb="15">
      <t>ジギョウ</t>
    </rPh>
    <phoneticPr fontId="1"/>
  </si>
  <si>
    <t>宮城</t>
    <rPh sb="0" eb="2">
      <t>ミヤギ</t>
    </rPh>
    <phoneticPr fontId="4"/>
  </si>
  <si>
    <t>0401</t>
    <phoneticPr fontId="4"/>
  </si>
  <si>
    <t>みやぎグリーン・ツーリズムアドバイザー派遣事業</t>
    <rPh sb="19" eb="21">
      <t>ハケン</t>
    </rPh>
    <rPh sb="21" eb="23">
      <t>ジギョウ</t>
    </rPh>
    <phoneticPr fontId="4"/>
  </si>
  <si>
    <t xml:space="preserve">- </t>
    <phoneticPr fontId="4"/>
  </si>
  <si>
    <t>0402</t>
    <phoneticPr fontId="4"/>
  </si>
  <si>
    <t>みやぎ農山漁村交流促進事業(旧農山漁村絆づくり事業)</t>
    <phoneticPr fontId="4"/>
  </si>
  <si>
    <t>-</t>
    <phoneticPr fontId="4"/>
  </si>
  <si>
    <t>0403</t>
  </si>
  <si>
    <t>豊かなふる里保全整備事業</t>
    <rPh sb="0" eb="1">
      <t>ユタ</t>
    </rPh>
    <rPh sb="5" eb="6">
      <t>サト</t>
    </rPh>
    <rPh sb="6" eb="8">
      <t>ホゼン</t>
    </rPh>
    <rPh sb="8" eb="10">
      <t>セイビ</t>
    </rPh>
    <rPh sb="10" eb="12">
      <t>ジギョウ</t>
    </rPh>
    <phoneticPr fontId="4"/>
  </si>
  <si>
    <t>未確定</t>
    <rPh sb="0" eb="3">
      <t>ミカクテイ</t>
    </rPh>
    <phoneticPr fontId="4"/>
  </si>
  <si>
    <t>0404</t>
  </si>
  <si>
    <t>土地改良施設機能診断事業</t>
    <rPh sb="0" eb="2">
      <t>トチ</t>
    </rPh>
    <rPh sb="2" eb="4">
      <t>カイリョウ</t>
    </rPh>
    <rPh sb="4" eb="6">
      <t>シセツ</t>
    </rPh>
    <rPh sb="6" eb="8">
      <t>キノウ</t>
    </rPh>
    <rPh sb="8" eb="10">
      <t>シンダン</t>
    </rPh>
    <rPh sb="10" eb="12">
      <t>ジギョウ</t>
    </rPh>
    <phoneticPr fontId="4"/>
  </si>
  <si>
    <t>0405</t>
  </si>
  <si>
    <t>県営造成施設管理体制整備促進事業</t>
    <rPh sb="0" eb="2">
      <t>ケンエイ</t>
    </rPh>
    <rPh sb="2" eb="4">
      <t>ゾウセイ</t>
    </rPh>
    <rPh sb="4" eb="6">
      <t>シセツ</t>
    </rPh>
    <rPh sb="6" eb="8">
      <t>カンリ</t>
    </rPh>
    <rPh sb="8" eb="10">
      <t>タイセイ</t>
    </rPh>
    <rPh sb="10" eb="12">
      <t>セイビ</t>
    </rPh>
    <rPh sb="12" eb="14">
      <t>ソクシン</t>
    </rPh>
    <rPh sb="14" eb="16">
      <t>ジギョウ</t>
    </rPh>
    <phoneticPr fontId="4"/>
  </si>
  <si>
    <t>0406</t>
  </si>
  <si>
    <t>国営土地改良事業負担金償還助成事業</t>
    <phoneticPr fontId="4"/>
  </si>
  <si>
    <t>-</t>
    <phoneticPr fontId="4"/>
  </si>
  <si>
    <t>0407</t>
  </si>
  <si>
    <t>農業水利権管理事業</t>
    <phoneticPr fontId="4"/>
  </si>
  <si>
    <t>0408</t>
  </si>
  <si>
    <t>農山村集落体制づくり支援事業</t>
    <phoneticPr fontId="4"/>
  </si>
  <si>
    <t>-</t>
    <phoneticPr fontId="4"/>
  </si>
  <si>
    <t>秋田</t>
    <rPh sb="0" eb="2">
      <t>アキタ</t>
    </rPh>
    <phoneticPr fontId="1"/>
  </si>
  <si>
    <t>0501</t>
  </si>
  <si>
    <t>県営造成施設等突発事故復旧支援事業</t>
    <rPh sb="0" eb="2">
      <t>ケンエイ</t>
    </rPh>
    <rPh sb="2" eb="4">
      <t>ゾウセイ</t>
    </rPh>
    <rPh sb="4" eb="6">
      <t>シセツ</t>
    </rPh>
    <rPh sb="6" eb="7">
      <t>トウ</t>
    </rPh>
    <rPh sb="7" eb="9">
      <t>トッパツ</t>
    </rPh>
    <rPh sb="9" eb="11">
      <t>ジコ</t>
    </rPh>
    <rPh sb="11" eb="13">
      <t>フッキュウ</t>
    </rPh>
    <rPh sb="13" eb="15">
      <t>シエン</t>
    </rPh>
    <rPh sb="15" eb="17">
      <t>ジギョウ</t>
    </rPh>
    <phoneticPr fontId="1"/>
  </si>
  <si>
    <t>0502</t>
  </si>
  <si>
    <t>農地・農業用施設小災害支援事業</t>
    <rPh sb="0" eb="2">
      <t>ノウチ</t>
    </rPh>
    <rPh sb="3" eb="6">
      <t>ノウギョウヨウ</t>
    </rPh>
    <rPh sb="6" eb="8">
      <t>シセツ</t>
    </rPh>
    <rPh sb="8" eb="9">
      <t>ショウ</t>
    </rPh>
    <rPh sb="9" eb="11">
      <t>サイガイ</t>
    </rPh>
    <rPh sb="11" eb="13">
      <t>シエン</t>
    </rPh>
    <rPh sb="13" eb="15">
      <t>ジギョウ</t>
    </rPh>
    <phoneticPr fontId="1"/>
  </si>
  <si>
    <t>0503</t>
  </si>
  <si>
    <t>元気な中山間農業応援事業のうち中山間水田畑地化整備事業</t>
    <rPh sb="0" eb="2">
      <t>ゲンキ</t>
    </rPh>
    <rPh sb="3" eb="4">
      <t>チュウ</t>
    </rPh>
    <rPh sb="4" eb="6">
      <t>サンカン</t>
    </rPh>
    <rPh sb="6" eb="8">
      <t>ノウギョウ</t>
    </rPh>
    <rPh sb="8" eb="10">
      <t>オウエン</t>
    </rPh>
    <rPh sb="10" eb="12">
      <t>ジギョウ</t>
    </rPh>
    <rPh sb="15" eb="16">
      <t>チュウ</t>
    </rPh>
    <rPh sb="16" eb="18">
      <t>サンカン</t>
    </rPh>
    <rPh sb="18" eb="20">
      <t>スイデン</t>
    </rPh>
    <rPh sb="20" eb="23">
      <t>ハタチカ</t>
    </rPh>
    <rPh sb="23" eb="25">
      <t>セイビ</t>
    </rPh>
    <rPh sb="25" eb="27">
      <t>ジギョウ</t>
    </rPh>
    <phoneticPr fontId="1"/>
  </si>
  <si>
    <t>0504</t>
  </si>
  <si>
    <t>水田畑地化基盤整備事業</t>
    <rPh sb="0" eb="2">
      <t>スイデン</t>
    </rPh>
    <rPh sb="2" eb="5">
      <t>ハタチカ</t>
    </rPh>
    <rPh sb="5" eb="7">
      <t>キバン</t>
    </rPh>
    <rPh sb="7" eb="9">
      <t>セイビ</t>
    </rPh>
    <rPh sb="9" eb="11">
      <t>ジギョウ</t>
    </rPh>
    <phoneticPr fontId="1"/>
  </si>
  <si>
    <t>0505</t>
  </si>
  <si>
    <t>県単農地地すべり対策事業</t>
    <rPh sb="0" eb="2">
      <t>ケンタン</t>
    </rPh>
    <rPh sb="2" eb="4">
      <t>ノウチ</t>
    </rPh>
    <rPh sb="4" eb="5">
      <t>ジ</t>
    </rPh>
    <rPh sb="8" eb="10">
      <t>タイサク</t>
    </rPh>
    <rPh sb="10" eb="12">
      <t>ジギョウ</t>
    </rPh>
    <phoneticPr fontId="1"/>
  </si>
  <si>
    <t>山形</t>
    <rPh sb="0" eb="2">
      <t>ヤマガタ</t>
    </rPh>
    <phoneticPr fontId="4"/>
  </si>
  <si>
    <t>0601</t>
    <phoneticPr fontId="4"/>
  </si>
  <si>
    <t>地すべり防止施設管理事業（県単）</t>
    <rPh sb="0" eb="1">
      <t>ジ</t>
    </rPh>
    <rPh sb="4" eb="6">
      <t>ボウシ</t>
    </rPh>
    <rPh sb="6" eb="8">
      <t>シセツ</t>
    </rPh>
    <rPh sb="8" eb="10">
      <t>カンリ</t>
    </rPh>
    <rPh sb="10" eb="12">
      <t>ジギョウ</t>
    </rPh>
    <rPh sb="13" eb="14">
      <t>ケン</t>
    </rPh>
    <rPh sb="14" eb="15">
      <t>タン</t>
    </rPh>
    <phoneticPr fontId="4"/>
  </si>
  <si>
    <t>0602</t>
    <phoneticPr fontId="4"/>
  </si>
  <si>
    <t>水田畑地化基盤強化対策事業</t>
    <rPh sb="0" eb="2">
      <t>スイデン</t>
    </rPh>
    <rPh sb="2" eb="5">
      <t>ハタチカ</t>
    </rPh>
    <rPh sb="5" eb="7">
      <t>キバン</t>
    </rPh>
    <rPh sb="7" eb="9">
      <t>キョウカ</t>
    </rPh>
    <rPh sb="9" eb="11">
      <t>タイサク</t>
    </rPh>
    <rPh sb="11" eb="13">
      <t>ジギョウ</t>
    </rPh>
    <phoneticPr fontId="4"/>
  </si>
  <si>
    <t>0603</t>
  </si>
  <si>
    <t>基盤整備促進事業（耕作放棄地発生防止型）</t>
    <rPh sb="0" eb="2">
      <t>キバン</t>
    </rPh>
    <rPh sb="2" eb="4">
      <t>セイビ</t>
    </rPh>
    <rPh sb="4" eb="6">
      <t>ソクシン</t>
    </rPh>
    <rPh sb="6" eb="8">
      <t>ジギョウ</t>
    </rPh>
    <rPh sb="9" eb="11">
      <t>コウサク</t>
    </rPh>
    <rPh sb="11" eb="13">
      <t>ホウキ</t>
    </rPh>
    <rPh sb="13" eb="14">
      <t>チ</t>
    </rPh>
    <rPh sb="14" eb="16">
      <t>ハッセイ</t>
    </rPh>
    <rPh sb="16" eb="18">
      <t>ボウシ</t>
    </rPh>
    <rPh sb="18" eb="19">
      <t>ガタ</t>
    </rPh>
    <phoneticPr fontId="4"/>
  </si>
  <si>
    <t>0604</t>
  </si>
  <si>
    <t>県営土地改良事業計画設計事業</t>
    <rPh sb="0" eb="2">
      <t>ケンエイ</t>
    </rPh>
    <rPh sb="2" eb="4">
      <t>トチ</t>
    </rPh>
    <rPh sb="4" eb="6">
      <t>カイリョウ</t>
    </rPh>
    <rPh sb="6" eb="8">
      <t>ジギョウ</t>
    </rPh>
    <rPh sb="8" eb="9">
      <t>ケイ</t>
    </rPh>
    <rPh sb="9" eb="10">
      <t>カク</t>
    </rPh>
    <rPh sb="10" eb="12">
      <t>セッケイ</t>
    </rPh>
    <rPh sb="12" eb="14">
      <t>ジギョウ</t>
    </rPh>
    <phoneticPr fontId="4"/>
  </si>
  <si>
    <t>0605</t>
  </si>
  <si>
    <t>中山間地域等持続的農地保全支援事業</t>
  </si>
  <si>
    <r>
      <t>21(</t>
    </r>
    <r>
      <rPr>
        <sz val="11"/>
        <rFont val="ＭＳ Ｐ明朝"/>
        <family val="1"/>
        <charset val="128"/>
      </rPr>
      <t>予定</t>
    </r>
    <r>
      <rPr>
        <sz val="11"/>
        <rFont val="Times New Roman"/>
        <family val="1"/>
      </rPr>
      <t>)</t>
    </r>
    <rPh sb="3" eb="5">
      <t>ヨテイ</t>
    </rPh>
    <phoneticPr fontId="4"/>
  </si>
  <si>
    <t>福島</t>
    <rPh sb="0" eb="2">
      <t>フクシマ</t>
    </rPh>
    <phoneticPr fontId="4"/>
  </si>
  <si>
    <t>0701</t>
    <phoneticPr fontId="4"/>
  </si>
  <si>
    <t>福島県単独農村整備事業</t>
    <rPh sb="0" eb="3">
      <t>フクシマケン</t>
    </rPh>
    <rPh sb="3" eb="5">
      <t>タンドク</t>
    </rPh>
    <rPh sb="5" eb="7">
      <t>ノウソン</t>
    </rPh>
    <rPh sb="7" eb="9">
      <t>セイビ</t>
    </rPh>
    <rPh sb="9" eb="11">
      <t>ジギョウ</t>
    </rPh>
    <phoneticPr fontId="4"/>
  </si>
  <si>
    <t>0702</t>
    <phoneticPr fontId="4"/>
  </si>
  <si>
    <t>福島県単独調査設計事業</t>
    <rPh sb="0" eb="3">
      <t>フクシマケン</t>
    </rPh>
    <rPh sb="3" eb="5">
      <t>タンドク</t>
    </rPh>
    <rPh sb="5" eb="7">
      <t>チョウサ</t>
    </rPh>
    <rPh sb="7" eb="9">
      <t>セッケイ</t>
    </rPh>
    <rPh sb="9" eb="11">
      <t>ジギョウ</t>
    </rPh>
    <phoneticPr fontId="4"/>
  </si>
  <si>
    <t>0703</t>
  </si>
  <si>
    <t>福島県管理施設維持管理事業</t>
    <rPh sb="0" eb="3">
      <t>フクシマケン</t>
    </rPh>
    <rPh sb="3" eb="5">
      <t>カンリ</t>
    </rPh>
    <rPh sb="5" eb="7">
      <t>シセツ</t>
    </rPh>
    <rPh sb="7" eb="9">
      <t>イジ</t>
    </rPh>
    <rPh sb="9" eb="11">
      <t>カンリ</t>
    </rPh>
    <rPh sb="11" eb="13">
      <t>ジギョウ</t>
    </rPh>
    <phoneticPr fontId="4"/>
  </si>
  <si>
    <t>茨城</t>
    <rPh sb="0" eb="2">
      <t>イバラキ</t>
    </rPh>
    <phoneticPr fontId="4"/>
  </si>
  <si>
    <t>0801</t>
    <phoneticPr fontId="4"/>
  </si>
  <si>
    <t>湛水防除施設管理費補助</t>
    <rPh sb="0" eb="2">
      <t>タンスイ</t>
    </rPh>
    <rPh sb="2" eb="4">
      <t>ボウジョ</t>
    </rPh>
    <rPh sb="4" eb="6">
      <t>シセツ</t>
    </rPh>
    <rPh sb="6" eb="8">
      <t>カンリ</t>
    </rPh>
    <rPh sb="8" eb="9">
      <t>ヒ</t>
    </rPh>
    <rPh sb="9" eb="11">
      <t>ホジョ</t>
    </rPh>
    <phoneticPr fontId="4"/>
  </si>
  <si>
    <t>茨城</t>
  </si>
  <si>
    <t>0802</t>
    <phoneticPr fontId="4"/>
  </si>
  <si>
    <t>県単土地改良事業（農業生産基盤整備事業）</t>
    <rPh sb="0" eb="2">
      <t>ケンタン</t>
    </rPh>
    <rPh sb="2" eb="4">
      <t>トチ</t>
    </rPh>
    <rPh sb="4" eb="6">
      <t>カイリョウ</t>
    </rPh>
    <rPh sb="6" eb="8">
      <t>ジギョウ</t>
    </rPh>
    <rPh sb="9" eb="11">
      <t>ノウギョウ</t>
    </rPh>
    <rPh sb="11" eb="13">
      <t>セイサン</t>
    </rPh>
    <rPh sb="13" eb="15">
      <t>キバン</t>
    </rPh>
    <rPh sb="15" eb="17">
      <t>セイビ</t>
    </rPh>
    <rPh sb="17" eb="19">
      <t>ジギョウ</t>
    </rPh>
    <phoneticPr fontId="4"/>
  </si>
  <si>
    <t>0803</t>
  </si>
  <si>
    <t>県単土地改良事業（農村環境整備）</t>
    <rPh sb="0" eb="2">
      <t>ケンタン</t>
    </rPh>
    <rPh sb="2" eb="4">
      <t>トチ</t>
    </rPh>
    <rPh sb="4" eb="6">
      <t>カイリョウ</t>
    </rPh>
    <rPh sb="6" eb="8">
      <t>ジギョウ</t>
    </rPh>
    <rPh sb="9" eb="11">
      <t>ノウソン</t>
    </rPh>
    <rPh sb="11" eb="13">
      <t>カンキョウ</t>
    </rPh>
    <rPh sb="13" eb="15">
      <t>セイビ</t>
    </rPh>
    <phoneticPr fontId="4"/>
  </si>
  <si>
    <t>0804</t>
  </si>
  <si>
    <t>土地改良施工予定地区計画調査費</t>
    <rPh sb="0" eb="2">
      <t>トチ</t>
    </rPh>
    <rPh sb="2" eb="4">
      <t>カイリョウ</t>
    </rPh>
    <rPh sb="4" eb="6">
      <t>セコウ</t>
    </rPh>
    <rPh sb="6" eb="8">
      <t>ヨテイ</t>
    </rPh>
    <rPh sb="8" eb="10">
      <t>チク</t>
    </rPh>
    <rPh sb="10" eb="12">
      <t>ケイカク</t>
    </rPh>
    <rPh sb="12" eb="15">
      <t>チョウサヒ</t>
    </rPh>
    <phoneticPr fontId="4"/>
  </si>
  <si>
    <t>0805</t>
  </si>
  <si>
    <t>県単土地改良事業調査設計事業</t>
    <rPh sb="0" eb="2">
      <t>ケンタン</t>
    </rPh>
    <rPh sb="2" eb="4">
      <t>トチ</t>
    </rPh>
    <rPh sb="4" eb="6">
      <t>カイリョウ</t>
    </rPh>
    <rPh sb="6" eb="8">
      <t>ジギョウ</t>
    </rPh>
    <rPh sb="8" eb="10">
      <t>チョウサ</t>
    </rPh>
    <rPh sb="10" eb="12">
      <t>セッケイ</t>
    </rPh>
    <rPh sb="12" eb="14">
      <t>ジギョウ</t>
    </rPh>
    <phoneticPr fontId="4"/>
  </si>
  <si>
    <t>0806</t>
  </si>
  <si>
    <t>水田水質保全対策モデル事業</t>
    <rPh sb="0" eb="2">
      <t>スイデン</t>
    </rPh>
    <rPh sb="2" eb="4">
      <t>スイシツ</t>
    </rPh>
    <rPh sb="4" eb="6">
      <t>ホゼン</t>
    </rPh>
    <rPh sb="6" eb="8">
      <t>タイサク</t>
    </rPh>
    <rPh sb="11" eb="13">
      <t>ジギョウ</t>
    </rPh>
    <phoneticPr fontId="4"/>
  </si>
  <si>
    <t>0807</t>
  </si>
  <si>
    <t>ICT等新技術調査・検討事業</t>
    <rPh sb="3" eb="4">
      <t>トウ</t>
    </rPh>
    <rPh sb="4" eb="9">
      <t>シンギジュツチョウサ</t>
    </rPh>
    <rPh sb="10" eb="14">
      <t>ケントウジギョウ</t>
    </rPh>
    <phoneticPr fontId="4"/>
  </si>
  <si>
    <t>0808</t>
  </si>
  <si>
    <t>農業集落排水施設接続支援事業</t>
    <phoneticPr fontId="4"/>
  </si>
  <si>
    <t>0809</t>
  </si>
  <si>
    <t>ふるさと農道整備事業</t>
    <rPh sb="4" eb="6">
      <t>ノウドウ</t>
    </rPh>
    <rPh sb="6" eb="8">
      <t>セイビ</t>
    </rPh>
    <rPh sb="8" eb="10">
      <t>ジギョウ</t>
    </rPh>
    <phoneticPr fontId="4"/>
  </si>
  <si>
    <t>0810</t>
  </si>
  <si>
    <t>中山間地域農業基盤整備促進事業</t>
    <rPh sb="0" eb="3">
      <t>チュウサンカン</t>
    </rPh>
    <rPh sb="3" eb="5">
      <t>チイキ</t>
    </rPh>
    <rPh sb="5" eb="7">
      <t>ノウギョウ</t>
    </rPh>
    <rPh sb="7" eb="9">
      <t>キバン</t>
    </rPh>
    <rPh sb="9" eb="11">
      <t>セイビ</t>
    </rPh>
    <rPh sb="11" eb="13">
      <t>ソクシン</t>
    </rPh>
    <rPh sb="13" eb="15">
      <t>ジギョウ</t>
    </rPh>
    <phoneticPr fontId="4"/>
  </si>
  <si>
    <t>0811</t>
  </si>
  <si>
    <t>農地集積基盤整備推進事業費補助</t>
    <rPh sb="8" eb="10">
      <t>スイシン</t>
    </rPh>
    <phoneticPr fontId="4"/>
  </si>
  <si>
    <t>0812</t>
  </si>
  <si>
    <t>農業水利施設強靱化促進事業</t>
    <phoneticPr fontId="4"/>
  </si>
  <si>
    <t>0813</t>
  </si>
  <si>
    <t>畑地かんがい営農確立普及事業</t>
    <rPh sb="0" eb="2">
      <t>ハタチ</t>
    </rPh>
    <rPh sb="6" eb="8">
      <t>エイノウ</t>
    </rPh>
    <rPh sb="8" eb="10">
      <t>カクリツ</t>
    </rPh>
    <rPh sb="10" eb="12">
      <t>フキュウ</t>
    </rPh>
    <rPh sb="12" eb="14">
      <t>ジギョウ</t>
    </rPh>
    <phoneticPr fontId="4"/>
  </si>
  <si>
    <t>栃木</t>
    <rPh sb="0" eb="2">
      <t>トチギ</t>
    </rPh>
    <phoneticPr fontId="4"/>
  </si>
  <si>
    <t>0901</t>
  </si>
  <si>
    <t>栃木県単独農業農村整備事業</t>
    <phoneticPr fontId="4"/>
  </si>
  <si>
    <t>0902</t>
  </si>
  <si>
    <t>県営農業農村整備事業調査計画</t>
    <rPh sb="0" eb="2">
      <t>ケンエイ</t>
    </rPh>
    <rPh sb="2" eb="4">
      <t>ノウギョウ</t>
    </rPh>
    <rPh sb="4" eb="6">
      <t>ノウソン</t>
    </rPh>
    <rPh sb="6" eb="8">
      <t>セイビ</t>
    </rPh>
    <rPh sb="8" eb="10">
      <t>ジギョウ</t>
    </rPh>
    <rPh sb="10" eb="12">
      <t>チョウサ</t>
    </rPh>
    <rPh sb="12" eb="14">
      <t>ケイカク</t>
    </rPh>
    <phoneticPr fontId="4"/>
  </si>
  <si>
    <t>0903</t>
    <phoneticPr fontId="4"/>
  </si>
  <si>
    <t>畑地帯整備重点推進モデル事業</t>
    <phoneticPr fontId="4"/>
  </si>
  <si>
    <t>群馬</t>
    <rPh sb="0" eb="2">
      <t>グンマ</t>
    </rPh>
    <phoneticPr fontId="4"/>
  </si>
  <si>
    <t>県単小規模農村整備事業</t>
    <phoneticPr fontId="4"/>
  </si>
  <si>
    <t>ため池緊急防災減災対策事業</t>
    <rPh sb="2" eb="3">
      <t>イケ</t>
    </rPh>
    <rPh sb="3" eb="5">
      <t>キンキュウ</t>
    </rPh>
    <rPh sb="5" eb="7">
      <t>ボウサイ</t>
    </rPh>
    <rPh sb="7" eb="9">
      <t>ゲンサイ</t>
    </rPh>
    <rPh sb="9" eb="11">
      <t>タイサク</t>
    </rPh>
    <rPh sb="11" eb="13">
      <t>ジギョウ</t>
    </rPh>
    <phoneticPr fontId="4"/>
  </si>
  <si>
    <t>地すべり防止区域保全対策事業</t>
  </si>
  <si>
    <t>単独農村整備事業（基幹水利施設管理）</t>
    <phoneticPr fontId="4"/>
  </si>
  <si>
    <r>
      <t>2</t>
    </r>
    <r>
      <rPr>
        <sz val="11"/>
        <rFont val="ＭＳ Ｐ明朝"/>
        <family val="1"/>
        <charset val="128"/>
      </rPr>
      <t>（予定）</t>
    </r>
    <rPh sb="2" eb="4">
      <t>ヨテイ</t>
    </rPh>
    <phoneticPr fontId="4"/>
  </si>
  <si>
    <t>埼玉</t>
    <rPh sb="0" eb="2">
      <t>サイタマ</t>
    </rPh>
    <phoneticPr fontId="4"/>
  </si>
  <si>
    <t>川の国埼玉はつらつプロジェクト（農業用水）</t>
  </si>
  <si>
    <t>県費単独土地改良事業</t>
    <rPh sb="0" eb="2">
      <t>ケンピ</t>
    </rPh>
    <rPh sb="2" eb="4">
      <t>タンドク</t>
    </rPh>
    <rPh sb="4" eb="6">
      <t>トチ</t>
    </rPh>
    <rPh sb="6" eb="8">
      <t>カイリョウ</t>
    </rPh>
    <rPh sb="8" eb="10">
      <t>ジギョウ</t>
    </rPh>
    <phoneticPr fontId="4"/>
  </si>
  <si>
    <t>防災減災緊急対策事業</t>
    <rPh sb="0" eb="2">
      <t>ボウサイ</t>
    </rPh>
    <rPh sb="2" eb="4">
      <t>ゲンサイ</t>
    </rPh>
    <rPh sb="4" eb="6">
      <t>キンキュウ</t>
    </rPh>
    <rPh sb="6" eb="8">
      <t>タイサク</t>
    </rPh>
    <rPh sb="8" eb="10">
      <t>ジギョウ</t>
    </rPh>
    <phoneticPr fontId="4"/>
  </si>
  <si>
    <t>農業用ため池緊急耐震化対策事業</t>
    <rPh sb="0" eb="3">
      <t>ノウギョウヨウ</t>
    </rPh>
    <rPh sb="5" eb="6">
      <t>イケ</t>
    </rPh>
    <rPh sb="6" eb="8">
      <t>キンキュウ</t>
    </rPh>
    <rPh sb="8" eb="11">
      <t>タイシンカ</t>
    </rPh>
    <rPh sb="11" eb="13">
      <t>タイサク</t>
    </rPh>
    <rPh sb="13" eb="15">
      <t>ジギョウ</t>
    </rPh>
    <phoneticPr fontId="4"/>
  </si>
  <si>
    <t>千葉</t>
    <rPh sb="0" eb="2">
      <t>チバ</t>
    </rPh>
    <phoneticPr fontId="4"/>
  </si>
  <si>
    <t>県単地すべり対策事業</t>
    <rPh sb="0" eb="1">
      <t>ケン</t>
    </rPh>
    <rPh sb="1" eb="2">
      <t>タン</t>
    </rPh>
    <rPh sb="2" eb="3">
      <t>ジ</t>
    </rPh>
    <rPh sb="6" eb="8">
      <t>タイサク</t>
    </rPh>
    <rPh sb="8" eb="10">
      <t>ジギョウ</t>
    </rPh>
    <phoneticPr fontId="4"/>
  </si>
  <si>
    <t>ため池等緊急整備事業</t>
    <rPh sb="2" eb="3">
      <t>イケ</t>
    </rPh>
    <rPh sb="3" eb="4">
      <t>トウ</t>
    </rPh>
    <rPh sb="4" eb="6">
      <t>キンキュウ</t>
    </rPh>
    <rPh sb="6" eb="8">
      <t>セイビ</t>
    </rPh>
    <rPh sb="8" eb="10">
      <t>ジギョウ</t>
    </rPh>
    <phoneticPr fontId="4"/>
  </si>
  <si>
    <t>東京</t>
    <rPh sb="0" eb="2">
      <t>トウキョウ</t>
    </rPh>
    <phoneticPr fontId="4"/>
  </si>
  <si>
    <t>小規模土地改良事業</t>
    <rPh sb="0" eb="3">
      <t>ショウキボ</t>
    </rPh>
    <rPh sb="3" eb="5">
      <t>トチ</t>
    </rPh>
    <rPh sb="5" eb="7">
      <t>カイリョウ</t>
    </rPh>
    <rPh sb="7" eb="9">
      <t>ジギョウ</t>
    </rPh>
    <phoneticPr fontId="4"/>
  </si>
  <si>
    <t>東京</t>
    <phoneticPr fontId="4"/>
  </si>
  <si>
    <t>都市農地保全支援プロジェクト</t>
    <rPh sb="0" eb="2">
      <t>トシ</t>
    </rPh>
    <rPh sb="2" eb="4">
      <t>ノウチ</t>
    </rPh>
    <rPh sb="4" eb="6">
      <t>ホゼン</t>
    </rPh>
    <rPh sb="6" eb="8">
      <t>シエン</t>
    </rPh>
    <phoneticPr fontId="4"/>
  </si>
  <si>
    <t>東京</t>
    <phoneticPr fontId="4"/>
  </si>
  <si>
    <t>農地の創出・再生支援事業</t>
    <rPh sb="0" eb="2">
      <t>ノウチ</t>
    </rPh>
    <rPh sb="3" eb="5">
      <t>ソウシュツ</t>
    </rPh>
    <rPh sb="6" eb="8">
      <t>サイセイ</t>
    </rPh>
    <rPh sb="8" eb="10">
      <t>シエン</t>
    </rPh>
    <rPh sb="10" eb="12">
      <t>ジギョウ</t>
    </rPh>
    <phoneticPr fontId="4"/>
  </si>
  <si>
    <t>神奈川</t>
    <rPh sb="0" eb="3">
      <t>カナガワ</t>
    </rPh>
    <phoneticPr fontId="4"/>
  </si>
  <si>
    <t>市町村事業推進交付金事業</t>
    <phoneticPr fontId="4"/>
  </si>
  <si>
    <t>土地改良基幹施設整備事業</t>
    <phoneticPr fontId="4"/>
  </si>
  <si>
    <t>土地改良施設危険防止対策事業</t>
    <phoneticPr fontId="4"/>
  </si>
  <si>
    <t>農業用排水路整備事業</t>
    <rPh sb="0" eb="3">
      <t>ノウギョウヨウ</t>
    </rPh>
    <rPh sb="3" eb="6">
      <t>ハイスイロ</t>
    </rPh>
    <phoneticPr fontId="4"/>
  </si>
  <si>
    <t>新潟</t>
    <rPh sb="0" eb="2">
      <t>ニイガタ</t>
    </rPh>
    <phoneticPr fontId="4"/>
  </si>
  <si>
    <t>県単地すべり防止事業</t>
    <phoneticPr fontId="4"/>
  </si>
  <si>
    <t>新潟</t>
  </si>
  <si>
    <t>新潟らしい新技術の調査検討事業</t>
  </si>
  <si>
    <t>県単農業農村整備事業</t>
    <rPh sb="0" eb="2">
      <t>ケンタン</t>
    </rPh>
    <rPh sb="2" eb="4">
      <t>ノウギョウ</t>
    </rPh>
    <rPh sb="4" eb="6">
      <t>ノウソン</t>
    </rPh>
    <rPh sb="6" eb="8">
      <t>セイビ</t>
    </rPh>
    <rPh sb="8" eb="10">
      <t>ジギョウ</t>
    </rPh>
    <phoneticPr fontId="4"/>
  </si>
  <si>
    <t>県単農業水利施設管理強化事業</t>
    <rPh sb="0" eb="2">
      <t>ケンタン</t>
    </rPh>
    <rPh sb="2" eb="4">
      <t>ノウギョウ</t>
    </rPh>
    <rPh sb="4" eb="6">
      <t>スイリ</t>
    </rPh>
    <rPh sb="6" eb="8">
      <t>シセツ</t>
    </rPh>
    <rPh sb="8" eb="10">
      <t>カンリ</t>
    </rPh>
    <rPh sb="10" eb="12">
      <t>キョウカ</t>
    </rPh>
    <rPh sb="12" eb="14">
      <t>ジギョウ</t>
    </rPh>
    <phoneticPr fontId="4"/>
  </si>
  <si>
    <t>農業集落排水整備事業起債償還補助金</t>
    <rPh sb="0" eb="2">
      <t>ノウギョウ</t>
    </rPh>
    <rPh sb="2" eb="4">
      <t>シュウラク</t>
    </rPh>
    <rPh sb="4" eb="6">
      <t>ハイスイ</t>
    </rPh>
    <rPh sb="6" eb="8">
      <t>セイビ</t>
    </rPh>
    <rPh sb="8" eb="10">
      <t>ジギョウ</t>
    </rPh>
    <rPh sb="10" eb="12">
      <t>キサイ</t>
    </rPh>
    <rPh sb="12" eb="14">
      <t>ショウカン</t>
    </rPh>
    <rPh sb="14" eb="17">
      <t>ホジョキン</t>
    </rPh>
    <phoneticPr fontId="4"/>
  </si>
  <si>
    <t>農村振興整備地区支援事業</t>
    <rPh sb="0" eb="2">
      <t>ノウソン</t>
    </rPh>
    <rPh sb="2" eb="4">
      <t>シンコウ</t>
    </rPh>
    <rPh sb="4" eb="6">
      <t>セイビ</t>
    </rPh>
    <rPh sb="6" eb="8">
      <t>チク</t>
    </rPh>
    <rPh sb="8" eb="10">
      <t>シエン</t>
    </rPh>
    <rPh sb="10" eb="12">
      <t>ジギョウ</t>
    </rPh>
    <phoneticPr fontId="4"/>
  </si>
  <si>
    <t>田園自然環境保全・再生支援事業</t>
    <rPh sb="0" eb="2">
      <t>デンエン</t>
    </rPh>
    <rPh sb="2" eb="4">
      <t>シゼン</t>
    </rPh>
    <rPh sb="4" eb="6">
      <t>カンキョウ</t>
    </rPh>
    <rPh sb="6" eb="8">
      <t>ホゼン</t>
    </rPh>
    <rPh sb="9" eb="11">
      <t>サイセイ</t>
    </rPh>
    <rPh sb="11" eb="13">
      <t>シエン</t>
    </rPh>
    <rPh sb="13" eb="15">
      <t>ジギョウ</t>
    </rPh>
    <phoneticPr fontId="4"/>
  </si>
  <si>
    <t>新潟県土地改良事業団体連合会補助金</t>
    <rPh sb="0" eb="3">
      <t>ニイガタケン</t>
    </rPh>
    <rPh sb="3" eb="5">
      <t>トチ</t>
    </rPh>
    <rPh sb="5" eb="7">
      <t>カイリョウ</t>
    </rPh>
    <rPh sb="7" eb="9">
      <t>ジギョウ</t>
    </rPh>
    <rPh sb="9" eb="11">
      <t>ダンタイ</t>
    </rPh>
    <rPh sb="11" eb="14">
      <t>レンゴウカイ</t>
    </rPh>
    <rPh sb="14" eb="17">
      <t>ホジョキン</t>
    </rPh>
    <phoneticPr fontId="4"/>
  </si>
  <si>
    <t>県営農業農村整備事業調査計画費</t>
    <rPh sb="0" eb="2">
      <t>ケンエイ</t>
    </rPh>
    <rPh sb="2" eb="4">
      <t>ノウギョウ</t>
    </rPh>
    <rPh sb="4" eb="6">
      <t>ノウソン</t>
    </rPh>
    <rPh sb="6" eb="8">
      <t>セイビ</t>
    </rPh>
    <rPh sb="8" eb="10">
      <t>ジギョウ</t>
    </rPh>
    <rPh sb="10" eb="12">
      <t>チョウサ</t>
    </rPh>
    <rPh sb="12" eb="14">
      <t>ケイカク</t>
    </rPh>
    <rPh sb="14" eb="15">
      <t>ヒ</t>
    </rPh>
    <phoneticPr fontId="4"/>
  </si>
  <si>
    <t>園芸産地化チャレンジ事業</t>
    <rPh sb="0" eb="2">
      <t>エンゲイ</t>
    </rPh>
    <rPh sb="2" eb="5">
      <t>サンチカ</t>
    </rPh>
    <rPh sb="10" eb="12">
      <t>ジギョウ</t>
    </rPh>
    <phoneticPr fontId="4"/>
  </si>
  <si>
    <t>－</t>
    <phoneticPr fontId="4"/>
  </si>
  <si>
    <t>富山</t>
    <rPh sb="0" eb="2">
      <t>トヤマ</t>
    </rPh>
    <phoneticPr fontId="4"/>
  </si>
  <si>
    <t>地域営農確立促進事業</t>
    <phoneticPr fontId="4"/>
  </si>
  <si>
    <t>快適農村環境整備事業</t>
    <phoneticPr fontId="4"/>
  </si>
  <si>
    <t>防災福祉対策事業</t>
    <phoneticPr fontId="4"/>
  </si>
  <si>
    <t>散居景観保全事業</t>
    <phoneticPr fontId="4"/>
  </si>
  <si>
    <t>他事業関連調整事業</t>
    <phoneticPr fontId="4"/>
  </si>
  <si>
    <t>農村整備関連生態系保全事業</t>
    <phoneticPr fontId="4"/>
  </si>
  <si>
    <t>土地改良事業推進特別補助金</t>
    <phoneticPr fontId="4"/>
  </si>
  <si>
    <t>石川</t>
    <rPh sb="0" eb="2">
      <t>イシカワ</t>
    </rPh>
    <phoneticPr fontId="4"/>
  </si>
  <si>
    <t>県単土地改良事業</t>
  </si>
  <si>
    <t>他産業との連携による簡易な基盤改良普及事業</t>
  </si>
  <si>
    <t>地域農業水利施設予防保全調査事業</t>
    <rPh sb="0" eb="2">
      <t>チイキ</t>
    </rPh>
    <rPh sb="2" eb="4">
      <t>ノウギョウ</t>
    </rPh>
    <rPh sb="4" eb="6">
      <t>スイリ</t>
    </rPh>
    <rPh sb="6" eb="8">
      <t>シセツ</t>
    </rPh>
    <rPh sb="8" eb="10">
      <t>ヨボウ</t>
    </rPh>
    <rPh sb="10" eb="12">
      <t>ホゼン</t>
    </rPh>
    <rPh sb="12" eb="14">
      <t>チョウサ</t>
    </rPh>
    <rPh sb="14" eb="16">
      <t>ジギョウ</t>
    </rPh>
    <phoneticPr fontId="4"/>
  </si>
  <si>
    <t>福井</t>
    <rPh sb="0" eb="2">
      <t>フクイ</t>
    </rPh>
    <phoneticPr fontId="4"/>
  </si>
  <si>
    <t>県単地すべり対策施設管理費</t>
    <rPh sb="0" eb="1">
      <t>ケン</t>
    </rPh>
    <rPh sb="1" eb="2">
      <t>タン</t>
    </rPh>
    <rPh sb="2" eb="3">
      <t>ジ</t>
    </rPh>
    <rPh sb="6" eb="8">
      <t>タイサク</t>
    </rPh>
    <rPh sb="8" eb="10">
      <t>シセツ</t>
    </rPh>
    <rPh sb="10" eb="12">
      <t>カンリ</t>
    </rPh>
    <rPh sb="12" eb="13">
      <t>ヒ</t>
    </rPh>
    <phoneticPr fontId="4"/>
  </si>
  <si>
    <t>県単農地海岸維持管理事業</t>
    <rPh sb="0" eb="1">
      <t>ケン</t>
    </rPh>
    <rPh sb="1" eb="2">
      <t>タン</t>
    </rPh>
    <rPh sb="2" eb="4">
      <t>ノウチ</t>
    </rPh>
    <rPh sb="4" eb="6">
      <t>カイガン</t>
    </rPh>
    <rPh sb="6" eb="8">
      <t>イジ</t>
    </rPh>
    <rPh sb="8" eb="10">
      <t>カンリ</t>
    </rPh>
    <rPh sb="10" eb="12">
      <t>ジギョウ</t>
    </rPh>
    <phoneticPr fontId="4"/>
  </si>
  <si>
    <t>県単農村整備事業</t>
    <rPh sb="0" eb="1">
      <t>ケン</t>
    </rPh>
    <rPh sb="1" eb="2">
      <t>タン</t>
    </rPh>
    <rPh sb="2" eb="4">
      <t>ノウソン</t>
    </rPh>
    <rPh sb="4" eb="6">
      <t>セイビ</t>
    </rPh>
    <rPh sb="6" eb="8">
      <t>ジギョウ</t>
    </rPh>
    <phoneticPr fontId="4"/>
  </si>
  <si>
    <t>県単小規模土地改良事業</t>
    <rPh sb="0" eb="1">
      <t>ケン</t>
    </rPh>
    <rPh sb="1" eb="2">
      <t>タン</t>
    </rPh>
    <rPh sb="2" eb="5">
      <t>ショウキボ</t>
    </rPh>
    <rPh sb="5" eb="9">
      <t>ドカイ</t>
    </rPh>
    <rPh sb="9" eb="11">
      <t>ジギョウ</t>
    </rPh>
    <phoneticPr fontId="4"/>
  </si>
  <si>
    <t>未定</t>
    <rPh sb="0" eb="2">
      <t>ミテイ</t>
    </rPh>
    <phoneticPr fontId="4"/>
  </si>
  <si>
    <t>地域水利施設利活用事業（県営造成施設）</t>
    <rPh sb="0" eb="2">
      <t>チイキ</t>
    </rPh>
    <rPh sb="2" eb="4">
      <t>スイリ</t>
    </rPh>
    <rPh sb="4" eb="6">
      <t>シセツ</t>
    </rPh>
    <rPh sb="6" eb="9">
      <t>リカツヨウ</t>
    </rPh>
    <rPh sb="9" eb="11">
      <t>ジギョウ</t>
    </rPh>
    <rPh sb="12" eb="14">
      <t>ケンエイ</t>
    </rPh>
    <rPh sb="14" eb="16">
      <t>ゾウセイ</t>
    </rPh>
    <rPh sb="16" eb="18">
      <t>シセツ</t>
    </rPh>
    <phoneticPr fontId="4"/>
  </si>
  <si>
    <t>県営土地改良事業等計画調査</t>
    <rPh sb="0" eb="2">
      <t>ケンエイ</t>
    </rPh>
    <rPh sb="2" eb="6">
      <t>ドカイ</t>
    </rPh>
    <rPh sb="6" eb="8">
      <t>ジギョウ</t>
    </rPh>
    <rPh sb="8" eb="9">
      <t>トウ</t>
    </rPh>
    <rPh sb="9" eb="11">
      <t>ケイカク</t>
    </rPh>
    <rPh sb="11" eb="13">
      <t>チョウサ</t>
    </rPh>
    <phoneticPr fontId="4"/>
  </si>
  <si>
    <t>干害対策特別事業</t>
    <rPh sb="0" eb="2">
      <t>カンガイ</t>
    </rPh>
    <rPh sb="2" eb="4">
      <t>タイサク</t>
    </rPh>
    <rPh sb="4" eb="6">
      <t>トクベツ</t>
    </rPh>
    <rPh sb="6" eb="8">
      <t>ジギョウ</t>
    </rPh>
    <phoneticPr fontId="4"/>
  </si>
  <si>
    <t>山梨</t>
    <rPh sb="0" eb="2">
      <t>ヤマナシ</t>
    </rPh>
    <phoneticPr fontId="4"/>
  </si>
  <si>
    <t>県単鳥獣害防除事業</t>
    <rPh sb="0" eb="2">
      <t>ケンタン</t>
    </rPh>
    <rPh sb="2" eb="4">
      <t>チョウジュウ</t>
    </rPh>
    <rPh sb="4" eb="5">
      <t>ガイ</t>
    </rPh>
    <rPh sb="5" eb="7">
      <t>ボウジョ</t>
    </rPh>
    <rPh sb="7" eb="9">
      <t>ジギョウ</t>
    </rPh>
    <phoneticPr fontId="4"/>
  </si>
  <si>
    <t>県単特産農産物生産支援整備事業</t>
    <rPh sb="0" eb="2">
      <t>ケンタン</t>
    </rPh>
    <rPh sb="2" eb="4">
      <t>トクサン</t>
    </rPh>
    <rPh sb="4" eb="7">
      <t>ノウサンブツ</t>
    </rPh>
    <rPh sb="7" eb="9">
      <t>セイサン</t>
    </rPh>
    <rPh sb="9" eb="11">
      <t>シエン</t>
    </rPh>
    <rPh sb="11" eb="13">
      <t>セイビ</t>
    </rPh>
    <rPh sb="13" eb="15">
      <t>ジギョウ</t>
    </rPh>
    <phoneticPr fontId="4"/>
  </si>
  <si>
    <t>果樹団地化促進支援事業</t>
    <phoneticPr fontId="4"/>
  </si>
  <si>
    <t>耕作放棄地等再生整備支援事業</t>
    <phoneticPr fontId="4"/>
  </si>
  <si>
    <t>企業的農業経営推進支援モデル事業</t>
    <phoneticPr fontId="4"/>
  </si>
  <si>
    <t>農地集積基盤整備事業（支援型）</t>
    <phoneticPr fontId="4"/>
  </si>
  <si>
    <t>農村地域活性化農道整備事業</t>
    <phoneticPr fontId="4"/>
  </si>
  <si>
    <t>機構借受農地整備事業</t>
    <rPh sb="0" eb="2">
      <t>キコウ</t>
    </rPh>
    <rPh sb="2" eb="4">
      <t>カリウケ</t>
    </rPh>
    <rPh sb="4" eb="6">
      <t>ノウチ</t>
    </rPh>
    <rPh sb="6" eb="8">
      <t>セイビ</t>
    </rPh>
    <rPh sb="8" eb="10">
      <t>ジギョウ</t>
    </rPh>
    <phoneticPr fontId="4"/>
  </si>
  <si>
    <t>長野</t>
    <rPh sb="0" eb="2">
      <t>ナガノ</t>
    </rPh>
    <phoneticPr fontId="4"/>
  </si>
  <si>
    <t>県単緊急農地防災事業</t>
    <rPh sb="0" eb="1">
      <t>ケン</t>
    </rPh>
    <rPh sb="1" eb="2">
      <t>タン</t>
    </rPh>
    <rPh sb="2" eb="4">
      <t>キンキュウ</t>
    </rPh>
    <rPh sb="4" eb="6">
      <t>ノウチ</t>
    </rPh>
    <rPh sb="6" eb="8">
      <t>ボウサイ</t>
    </rPh>
    <rPh sb="8" eb="10">
      <t>ジギョウ</t>
    </rPh>
    <phoneticPr fontId="4"/>
  </si>
  <si>
    <t>―</t>
    <phoneticPr fontId="4"/>
  </si>
  <si>
    <t>申請による</t>
    <rPh sb="0" eb="2">
      <t>シンセイ</t>
    </rPh>
    <phoneticPr fontId="4"/>
  </si>
  <si>
    <t>県単農地地すべり対策事業</t>
    <rPh sb="0" eb="1">
      <t>ケン</t>
    </rPh>
    <rPh sb="1" eb="2">
      <t>タン</t>
    </rPh>
    <rPh sb="2" eb="4">
      <t>ノウチ</t>
    </rPh>
    <rPh sb="4" eb="5">
      <t>ジ</t>
    </rPh>
    <rPh sb="8" eb="10">
      <t>タイサク</t>
    </rPh>
    <rPh sb="10" eb="12">
      <t>ジギョウ</t>
    </rPh>
    <phoneticPr fontId="4"/>
  </si>
  <si>
    <t>〃</t>
    <phoneticPr fontId="4"/>
  </si>
  <si>
    <t>県単農業農村整備事業</t>
    <rPh sb="0" eb="1">
      <t>ケン</t>
    </rPh>
    <rPh sb="1" eb="2">
      <t>タン</t>
    </rPh>
    <rPh sb="2" eb="4">
      <t>ノウギョウ</t>
    </rPh>
    <rPh sb="4" eb="6">
      <t>ノウソン</t>
    </rPh>
    <rPh sb="6" eb="8">
      <t>セイビ</t>
    </rPh>
    <rPh sb="8" eb="10">
      <t>ジギョウ</t>
    </rPh>
    <phoneticPr fontId="4"/>
  </si>
  <si>
    <t>岐阜</t>
    <rPh sb="0" eb="2">
      <t>ギフ</t>
    </rPh>
    <phoneticPr fontId="16"/>
  </si>
  <si>
    <t>農業水利保全事業費</t>
    <rPh sb="0" eb="2">
      <t>ノウギョウ</t>
    </rPh>
    <rPh sb="2" eb="4">
      <t>スイリ</t>
    </rPh>
    <rPh sb="4" eb="6">
      <t>ホゼン</t>
    </rPh>
    <rPh sb="6" eb="8">
      <t>ジギョウ</t>
    </rPh>
    <rPh sb="8" eb="9">
      <t>ヒ</t>
    </rPh>
    <phoneticPr fontId="16"/>
  </si>
  <si>
    <t>小水力発電施設整備事業費</t>
    <rPh sb="0" eb="1">
      <t>ショウ</t>
    </rPh>
    <rPh sb="1" eb="3">
      <t>スイリョク</t>
    </rPh>
    <rPh sb="3" eb="5">
      <t>ハツデン</t>
    </rPh>
    <rPh sb="5" eb="7">
      <t>シセツ</t>
    </rPh>
    <rPh sb="7" eb="9">
      <t>セイビ</t>
    </rPh>
    <rPh sb="9" eb="11">
      <t>ジギョウ</t>
    </rPh>
    <rPh sb="11" eb="12">
      <t>ヒ</t>
    </rPh>
    <phoneticPr fontId="16"/>
  </si>
  <si>
    <t>小水力発電活用支援事業費補助金</t>
    <rPh sb="0" eb="1">
      <t>ショウ</t>
    </rPh>
    <rPh sb="1" eb="3">
      <t>スイリョク</t>
    </rPh>
    <rPh sb="3" eb="5">
      <t>ハツデン</t>
    </rPh>
    <rPh sb="5" eb="7">
      <t>カツヨウ</t>
    </rPh>
    <rPh sb="7" eb="9">
      <t>シエン</t>
    </rPh>
    <rPh sb="9" eb="11">
      <t>ジギョウ</t>
    </rPh>
    <rPh sb="11" eb="12">
      <t>ヒ</t>
    </rPh>
    <rPh sb="12" eb="15">
      <t>ホジョキン</t>
    </rPh>
    <phoneticPr fontId="16"/>
  </si>
  <si>
    <t>ため池防災支援事業費</t>
    <rPh sb="2" eb="3">
      <t>イケ</t>
    </rPh>
    <rPh sb="3" eb="5">
      <t>ボウサイ</t>
    </rPh>
    <rPh sb="5" eb="7">
      <t>シエン</t>
    </rPh>
    <rPh sb="7" eb="9">
      <t>ジギョウ</t>
    </rPh>
    <rPh sb="9" eb="10">
      <t>ヒ</t>
    </rPh>
    <phoneticPr fontId="16"/>
  </si>
  <si>
    <t>地すべり防止施設管理事業</t>
    <rPh sb="0" eb="1">
      <t>ジ</t>
    </rPh>
    <rPh sb="4" eb="6">
      <t>ボウシ</t>
    </rPh>
    <rPh sb="6" eb="8">
      <t>シセツ</t>
    </rPh>
    <rPh sb="8" eb="10">
      <t>カンリ</t>
    </rPh>
    <rPh sb="10" eb="12">
      <t>ジギョウ</t>
    </rPh>
    <phoneticPr fontId="16"/>
  </si>
  <si>
    <t>農業農村整備事業費補助金</t>
    <rPh sb="0" eb="2">
      <t>ノウギョウ</t>
    </rPh>
    <rPh sb="2" eb="4">
      <t>ノウソン</t>
    </rPh>
    <rPh sb="4" eb="6">
      <t>セイビ</t>
    </rPh>
    <rPh sb="6" eb="8">
      <t>ジギョウ</t>
    </rPh>
    <rPh sb="8" eb="9">
      <t>ヒ</t>
    </rPh>
    <rPh sb="9" eb="12">
      <t>ホジョキン</t>
    </rPh>
    <phoneticPr fontId="16"/>
  </si>
  <si>
    <t>土地改良事業調査設計事業補助金</t>
    <rPh sb="0" eb="2">
      <t>トチ</t>
    </rPh>
    <rPh sb="2" eb="4">
      <t>カイリョウ</t>
    </rPh>
    <rPh sb="4" eb="6">
      <t>ジギョウ</t>
    </rPh>
    <rPh sb="6" eb="8">
      <t>チョウサ</t>
    </rPh>
    <rPh sb="8" eb="10">
      <t>セッケイ</t>
    </rPh>
    <rPh sb="10" eb="12">
      <t>ジギョウ</t>
    </rPh>
    <rPh sb="12" eb="15">
      <t>ホジョキン</t>
    </rPh>
    <phoneticPr fontId="16"/>
  </si>
  <si>
    <t>ふるさと農道整備事業費</t>
    <rPh sb="4" eb="6">
      <t>ノウドウ</t>
    </rPh>
    <rPh sb="6" eb="8">
      <t>セイビ</t>
    </rPh>
    <rPh sb="8" eb="10">
      <t>ジギョウ</t>
    </rPh>
    <rPh sb="10" eb="11">
      <t>ヒ</t>
    </rPh>
    <phoneticPr fontId="16"/>
  </si>
  <si>
    <t>県営ため池防災対策事業費</t>
    <rPh sb="0" eb="2">
      <t>ケンエイ</t>
    </rPh>
    <rPh sb="4" eb="5">
      <t>イケ</t>
    </rPh>
    <rPh sb="5" eb="7">
      <t>ボウサイ</t>
    </rPh>
    <rPh sb="7" eb="9">
      <t>タイサク</t>
    </rPh>
    <rPh sb="9" eb="11">
      <t>ジギョウ</t>
    </rPh>
    <rPh sb="11" eb="12">
      <t>ヒ</t>
    </rPh>
    <phoneticPr fontId="16"/>
  </si>
  <si>
    <t>排水機維持管理事業費補助金</t>
    <rPh sb="0" eb="3">
      <t>ハイスイキ</t>
    </rPh>
    <rPh sb="3" eb="5">
      <t>イジ</t>
    </rPh>
    <rPh sb="5" eb="7">
      <t>カンリ</t>
    </rPh>
    <rPh sb="7" eb="9">
      <t>ジギョウ</t>
    </rPh>
    <rPh sb="9" eb="10">
      <t>ヒ</t>
    </rPh>
    <rPh sb="10" eb="13">
      <t>ホジョキン</t>
    </rPh>
    <phoneticPr fontId="16"/>
  </si>
  <si>
    <t>農地集積促進意向調査事業費</t>
    <rPh sb="0" eb="2">
      <t>ノウチ</t>
    </rPh>
    <rPh sb="2" eb="4">
      <t>シュウセキ</t>
    </rPh>
    <rPh sb="4" eb="6">
      <t>ソクシン</t>
    </rPh>
    <rPh sb="6" eb="8">
      <t>イコウ</t>
    </rPh>
    <rPh sb="8" eb="10">
      <t>チョウサ</t>
    </rPh>
    <rPh sb="10" eb="12">
      <t>ジギョウ</t>
    </rPh>
    <rPh sb="12" eb="13">
      <t>ヒ</t>
    </rPh>
    <phoneticPr fontId="16"/>
  </si>
  <si>
    <t>基幹的農業用水路強靭化事業</t>
    <rPh sb="0" eb="3">
      <t>キカンテキ</t>
    </rPh>
    <rPh sb="3" eb="5">
      <t>ノウギョウ</t>
    </rPh>
    <rPh sb="5" eb="8">
      <t>ヨウスイロ</t>
    </rPh>
    <rPh sb="8" eb="10">
      <t>キョウジン</t>
    </rPh>
    <rPh sb="10" eb="11">
      <t>カ</t>
    </rPh>
    <rPh sb="11" eb="13">
      <t>ジギョウ</t>
    </rPh>
    <phoneticPr fontId="16"/>
  </si>
  <si>
    <t>担い手育成農地集積事業</t>
    <rPh sb="0" eb="1">
      <t>ニナ</t>
    </rPh>
    <rPh sb="2" eb="3">
      <t>テ</t>
    </rPh>
    <rPh sb="3" eb="5">
      <t>イクセイ</t>
    </rPh>
    <rPh sb="5" eb="7">
      <t>ノウチ</t>
    </rPh>
    <rPh sb="7" eb="9">
      <t>シュウセキ</t>
    </rPh>
    <rPh sb="9" eb="11">
      <t>ジギョウ</t>
    </rPh>
    <phoneticPr fontId="16"/>
  </si>
  <si>
    <t>土地改良施設保全計画策定事業</t>
    <rPh sb="0" eb="2">
      <t>トチ</t>
    </rPh>
    <rPh sb="2" eb="4">
      <t>カイリョウ</t>
    </rPh>
    <rPh sb="4" eb="6">
      <t>シセツ</t>
    </rPh>
    <rPh sb="6" eb="8">
      <t>ホゼン</t>
    </rPh>
    <rPh sb="8" eb="10">
      <t>ケイカク</t>
    </rPh>
    <rPh sb="10" eb="12">
      <t>サクテイ</t>
    </rPh>
    <rPh sb="12" eb="14">
      <t>ジギョウ</t>
    </rPh>
    <phoneticPr fontId="4"/>
  </si>
  <si>
    <t>岐阜</t>
    <rPh sb="0" eb="2">
      <t>ギフ</t>
    </rPh>
    <phoneticPr fontId="4"/>
  </si>
  <si>
    <t>農道施設保全対策調査事業</t>
    <rPh sb="0" eb="2">
      <t>ノウドウ</t>
    </rPh>
    <rPh sb="2" eb="4">
      <t>シセツ</t>
    </rPh>
    <rPh sb="4" eb="6">
      <t>ホゼン</t>
    </rPh>
    <rPh sb="6" eb="8">
      <t>タイサク</t>
    </rPh>
    <rPh sb="8" eb="10">
      <t>チョウサ</t>
    </rPh>
    <rPh sb="10" eb="12">
      <t>ジギョウ</t>
    </rPh>
    <phoneticPr fontId="4"/>
  </si>
  <si>
    <t>中山間地域農業生産基盤整備促進事業</t>
    <rPh sb="0" eb="3">
      <t>チュウサンカン</t>
    </rPh>
    <rPh sb="3" eb="5">
      <t>チイキ</t>
    </rPh>
    <rPh sb="5" eb="7">
      <t>ノウギョウ</t>
    </rPh>
    <rPh sb="7" eb="9">
      <t>セイサン</t>
    </rPh>
    <rPh sb="9" eb="11">
      <t>キバン</t>
    </rPh>
    <rPh sb="11" eb="13">
      <t>セイビ</t>
    </rPh>
    <rPh sb="13" eb="15">
      <t>ソクシン</t>
    </rPh>
    <rPh sb="15" eb="17">
      <t>ジギョウ</t>
    </rPh>
    <phoneticPr fontId="4"/>
  </si>
  <si>
    <t>小水力発電による環境保全推進事業</t>
    <rPh sb="0" eb="1">
      <t>ショウ</t>
    </rPh>
    <rPh sb="1" eb="3">
      <t>スイリョク</t>
    </rPh>
    <rPh sb="3" eb="5">
      <t>ハツデン</t>
    </rPh>
    <rPh sb="8" eb="10">
      <t>カンキョウ</t>
    </rPh>
    <rPh sb="10" eb="12">
      <t>ホゼン</t>
    </rPh>
    <rPh sb="12" eb="14">
      <t>スイシン</t>
    </rPh>
    <rPh sb="14" eb="16">
      <t>ジギョウ</t>
    </rPh>
    <phoneticPr fontId="4"/>
  </si>
  <si>
    <t>農業水利施設管理強化事業費</t>
    <phoneticPr fontId="4"/>
  </si>
  <si>
    <t>農業用施設緊急改修事業</t>
    <rPh sb="0" eb="3">
      <t>ノウギョウヨウ</t>
    </rPh>
    <rPh sb="3" eb="5">
      <t>シセツ</t>
    </rPh>
    <rPh sb="5" eb="7">
      <t>キンキュウ</t>
    </rPh>
    <rPh sb="7" eb="9">
      <t>カイシュウ</t>
    </rPh>
    <rPh sb="9" eb="11">
      <t>ジギョウ</t>
    </rPh>
    <phoneticPr fontId="4"/>
  </si>
  <si>
    <t>生態系保全施設整備推進事業</t>
    <rPh sb="0" eb="3">
      <t>セイタイケイ</t>
    </rPh>
    <rPh sb="3" eb="5">
      <t>ホゼン</t>
    </rPh>
    <rPh sb="5" eb="7">
      <t>シセツ</t>
    </rPh>
    <rPh sb="7" eb="9">
      <t>セイビ</t>
    </rPh>
    <rPh sb="9" eb="11">
      <t>スイシン</t>
    </rPh>
    <rPh sb="11" eb="13">
      <t>ジギョウ</t>
    </rPh>
    <phoneticPr fontId="4"/>
  </si>
  <si>
    <r>
      <rPr>
        <sz val="12"/>
        <rFont val="ＭＳ Ｐ明朝"/>
        <family val="1"/>
        <charset val="128"/>
      </rPr>
      <t>静岡</t>
    </r>
    <rPh sb="0" eb="2">
      <t>シズオカ</t>
    </rPh>
    <phoneticPr fontId="3"/>
  </si>
  <si>
    <t>経営体育成促進事業</t>
  </si>
  <si>
    <t>県単独担い手育成基盤整備事業</t>
  </si>
  <si>
    <r>
      <rPr>
        <sz val="12"/>
        <rFont val="ＭＳ Ｐ明朝"/>
        <family val="1"/>
        <charset val="128"/>
      </rPr>
      <t>県単独農業農村整備事業（農業農村整備事業）</t>
    </r>
    <rPh sb="12" eb="14">
      <t>ノウギョウ</t>
    </rPh>
    <phoneticPr fontId="3"/>
  </si>
  <si>
    <t>県単独農業農村整備事業（鳥獣害防止対策事業費）</t>
  </si>
  <si>
    <t>県単独農業農村整備事業（自然災害防止事業）</t>
  </si>
  <si>
    <t>県単独農業農村整備事業（地すべり防止施設等整備）</t>
  </si>
  <si>
    <t>県単独農業農村整備調査事業</t>
  </si>
  <si>
    <r>
      <rPr>
        <sz val="10"/>
        <rFont val="ＭＳ Ｐ明朝"/>
        <family val="1"/>
        <charset val="128"/>
      </rPr>
      <t>県単独内陸フロンティア企業誘致促進農業基盤整備事業</t>
    </r>
    <rPh sb="0" eb="1">
      <t>ケン</t>
    </rPh>
    <rPh sb="1" eb="3">
      <t>タンドク</t>
    </rPh>
    <rPh sb="3" eb="5">
      <t>ナイリク</t>
    </rPh>
    <rPh sb="11" eb="13">
      <t>キギョウ</t>
    </rPh>
    <rPh sb="13" eb="15">
      <t>ユウチ</t>
    </rPh>
    <rPh sb="15" eb="17">
      <t>ソクシン</t>
    </rPh>
    <rPh sb="17" eb="19">
      <t>ノウギョウ</t>
    </rPh>
    <rPh sb="19" eb="21">
      <t>キバン</t>
    </rPh>
    <rPh sb="21" eb="23">
      <t>セイビ</t>
    </rPh>
    <rPh sb="23" eb="25">
      <t>ジギョウ</t>
    </rPh>
    <phoneticPr fontId="3"/>
  </si>
  <si>
    <t>県営造成施設管理体制整備促進事業</t>
  </si>
  <si>
    <t>愛知</t>
    <rPh sb="0" eb="2">
      <t>アイチ</t>
    </rPh>
    <phoneticPr fontId="16"/>
  </si>
  <si>
    <t>単独土地改良事業</t>
  </si>
  <si>
    <t>山村振興営農環境整備事業</t>
  </si>
  <si>
    <t>小規模かんがい排水事業</t>
  </si>
  <si>
    <t>排水機維持管理事業</t>
  </si>
  <si>
    <t>愛知</t>
    <rPh sb="0" eb="2">
      <t>アイチ</t>
    </rPh>
    <phoneticPr fontId="4"/>
  </si>
  <si>
    <t>海岸堤防維持管理事業</t>
    <rPh sb="0" eb="2">
      <t>カイガン</t>
    </rPh>
    <rPh sb="2" eb="4">
      <t>テイボウ</t>
    </rPh>
    <rPh sb="4" eb="6">
      <t>イジ</t>
    </rPh>
    <rPh sb="6" eb="8">
      <t>カンリ</t>
    </rPh>
    <rPh sb="8" eb="10">
      <t>ジギョウ</t>
    </rPh>
    <phoneticPr fontId="4"/>
  </si>
  <si>
    <t>緊急海岸整備事業</t>
  </si>
  <si>
    <t>緊急農地防災事業</t>
  </si>
  <si>
    <t>三重</t>
  </si>
  <si>
    <t>県単土地基盤整備事業費</t>
  </si>
  <si>
    <t>田んぼの生きもの復活プロジェクト支援事業</t>
  </si>
  <si>
    <t>農業・農村における生物多様性保全対策事業</t>
  </si>
  <si>
    <t>国営等関連特別県単事業</t>
  </si>
  <si>
    <t>三重県経営体育成促進事業</t>
  </si>
  <si>
    <t>県単予防保全調査・補修事業</t>
  </si>
  <si>
    <t>県単基幹水利施設緊急調査・補修事業</t>
  </si>
  <si>
    <t>三重</t>
    <rPh sb="0" eb="2">
      <t>ミエ</t>
    </rPh>
    <phoneticPr fontId="4"/>
  </si>
  <si>
    <t>県単海岸保全施設調査・補修事業</t>
  </si>
  <si>
    <t>県単耕地施設管理事業</t>
  </si>
  <si>
    <t>滋賀</t>
  </si>
  <si>
    <t>小規模土地改良事業</t>
  </si>
  <si>
    <t>ミニ土地改良施設維持管理適正化事業</t>
  </si>
  <si>
    <t>大規模土地改良事業計画調査費</t>
  </si>
  <si>
    <t>農業排水循環利用促進事業</t>
    <rPh sb="0" eb="2">
      <t>ノウギョウ</t>
    </rPh>
    <rPh sb="2" eb="4">
      <t>ハイスイ</t>
    </rPh>
    <rPh sb="4" eb="6">
      <t>ジュンカン</t>
    </rPh>
    <rPh sb="6" eb="8">
      <t>リヨウ</t>
    </rPh>
    <rPh sb="8" eb="10">
      <t>ソクシン</t>
    </rPh>
    <rPh sb="10" eb="12">
      <t>ジギョウ</t>
    </rPh>
    <phoneticPr fontId="4"/>
  </si>
  <si>
    <t>アセットマネジメント推進対策費補助金</t>
    <rPh sb="12" eb="14">
      <t>タイサク</t>
    </rPh>
    <rPh sb="14" eb="15">
      <t>ヒ</t>
    </rPh>
    <phoneticPr fontId="4"/>
  </si>
  <si>
    <t>滋賀県農地農業用施設小災害復旧事業</t>
  </si>
  <si>
    <t>農村地域住民活動支援事業費</t>
  </si>
  <si>
    <t>土地改良区運営支援事業</t>
  </si>
  <si>
    <t>魚のゆりかご水田推進プロジェクト事業費</t>
    <rPh sb="0" eb="1">
      <t>サカナ</t>
    </rPh>
    <rPh sb="6" eb="8">
      <t>スイデン</t>
    </rPh>
    <rPh sb="8" eb="10">
      <t>スイシン</t>
    </rPh>
    <rPh sb="16" eb="19">
      <t>ジギョウヒ</t>
    </rPh>
    <phoneticPr fontId="4"/>
  </si>
  <si>
    <t>琵琶湖とつながる生きもの田んぼ物語創造プロジェクト</t>
    <rPh sb="0" eb="3">
      <t>ビワコ</t>
    </rPh>
    <rPh sb="8" eb="9">
      <t>イ</t>
    </rPh>
    <rPh sb="12" eb="13">
      <t>タ</t>
    </rPh>
    <rPh sb="15" eb="17">
      <t>モノガタリ</t>
    </rPh>
    <rPh sb="17" eb="19">
      <t>ソウゾウ</t>
    </rPh>
    <phoneticPr fontId="4"/>
  </si>
  <si>
    <t>京都</t>
    <rPh sb="0" eb="2">
      <t>キョウト</t>
    </rPh>
    <phoneticPr fontId="4"/>
  </si>
  <si>
    <t>小規模老朽ため池整備事業</t>
    <rPh sb="0" eb="3">
      <t>ショウキボ</t>
    </rPh>
    <rPh sb="3" eb="5">
      <t>ロウキュウ</t>
    </rPh>
    <rPh sb="7" eb="8">
      <t>イケ</t>
    </rPh>
    <rPh sb="8" eb="10">
      <t>セイビ</t>
    </rPh>
    <rPh sb="10" eb="12">
      <t>ジギョウ</t>
    </rPh>
    <phoneticPr fontId="4"/>
  </si>
  <si>
    <r>
      <t>4(</t>
    </r>
    <r>
      <rPr>
        <sz val="11"/>
        <color theme="1"/>
        <rFont val="ＭＳ Ｐ明朝"/>
        <family val="1"/>
        <charset val="128"/>
      </rPr>
      <t>予定）</t>
    </r>
    <rPh sb="2" eb="4">
      <t>ヨテイ</t>
    </rPh>
    <phoneticPr fontId="4"/>
  </si>
  <si>
    <t>大阪</t>
    <rPh sb="0" eb="2">
      <t>オオサカ</t>
    </rPh>
    <phoneticPr fontId="4"/>
  </si>
  <si>
    <t>農空間保全地域整備事業</t>
    <rPh sb="0" eb="1">
      <t>ノウ</t>
    </rPh>
    <rPh sb="1" eb="3">
      <t>クウカン</t>
    </rPh>
    <rPh sb="3" eb="5">
      <t>ホゼン</t>
    </rPh>
    <rPh sb="5" eb="7">
      <t>チイキ</t>
    </rPh>
    <rPh sb="7" eb="9">
      <t>セイビ</t>
    </rPh>
    <rPh sb="9" eb="11">
      <t>ジギョウ</t>
    </rPh>
    <phoneticPr fontId="4"/>
  </si>
  <si>
    <t>兵庫</t>
    <rPh sb="0" eb="2">
      <t>ヒョウゴ</t>
    </rPh>
    <phoneticPr fontId="4"/>
  </si>
  <si>
    <t>ほ場整備調査設計事業</t>
    <rPh sb="1" eb="2">
      <t>バ</t>
    </rPh>
    <rPh sb="2" eb="4">
      <t>セイビ</t>
    </rPh>
    <rPh sb="4" eb="6">
      <t>チョウサ</t>
    </rPh>
    <rPh sb="6" eb="8">
      <t>セッケイ</t>
    </rPh>
    <rPh sb="8" eb="10">
      <t>ジギョウ</t>
    </rPh>
    <phoneticPr fontId="4"/>
  </si>
  <si>
    <t>1970以前</t>
    <rPh sb="4" eb="6">
      <t>イゼン</t>
    </rPh>
    <phoneticPr fontId="4"/>
  </si>
  <si>
    <t>県単独小規模農地緊急整備事業</t>
    <rPh sb="0" eb="1">
      <t>ケン</t>
    </rPh>
    <rPh sb="1" eb="3">
      <t>タンドク</t>
    </rPh>
    <rPh sb="3" eb="4">
      <t>コ</t>
    </rPh>
    <rPh sb="4" eb="6">
      <t>キボ</t>
    </rPh>
    <rPh sb="6" eb="8">
      <t>ノウチ</t>
    </rPh>
    <rPh sb="8" eb="10">
      <t>キンキュウ</t>
    </rPh>
    <rPh sb="10" eb="12">
      <t>セイビ</t>
    </rPh>
    <rPh sb="12" eb="14">
      <t>ジギョウ</t>
    </rPh>
    <phoneticPr fontId="4"/>
  </si>
  <si>
    <t>県単独災害関連ほ場整備事業</t>
    <rPh sb="0" eb="1">
      <t>ケン</t>
    </rPh>
    <rPh sb="1" eb="3">
      <t>タンドク</t>
    </rPh>
    <rPh sb="3" eb="5">
      <t>サイガイ</t>
    </rPh>
    <rPh sb="5" eb="7">
      <t>カンレン</t>
    </rPh>
    <rPh sb="8" eb="9">
      <t>バ</t>
    </rPh>
    <rPh sb="9" eb="11">
      <t>セイビ</t>
    </rPh>
    <rPh sb="11" eb="13">
      <t>ジギョウ</t>
    </rPh>
    <phoneticPr fontId="4"/>
  </si>
  <si>
    <t>奈良</t>
    <rPh sb="0" eb="2">
      <t>ナラ</t>
    </rPh>
    <phoneticPr fontId="4"/>
  </si>
  <si>
    <t>県単独基盤整備促進事業</t>
    <rPh sb="0" eb="1">
      <t>ケン</t>
    </rPh>
    <rPh sb="1" eb="3">
      <t>タンドク</t>
    </rPh>
    <rPh sb="3" eb="5">
      <t>キバン</t>
    </rPh>
    <rPh sb="5" eb="7">
      <t>セイビ</t>
    </rPh>
    <rPh sb="7" eb="9">
      <t>ソクシン</t>
    </rPh>
    <rPh sb="9" eb="11">
      <t>ジギョウ</t>
    </rPh>
    <phoneticPr fontId="4"/>
  </si>
  <si>
    <t>田んぼの貯留機能等活用促進事業</t>
    <rPh sb="0" eb="1">
      <t>タ</t>
    </rPh>
    <rPh sb="4" eb="6">
      <t>チョリュウ</t>
    </rPh>
    <rPh sb="6" eb="8">
      <t>キノウ</t>
    </rPh>
    <rPh sb="8" eb="9">
      <t>トウ</t>
    </rPh>
    <rPh sb="9" eb="11">
      <t>カツヨウ</t>
    </rPh>
    <rPh sb="11" eb="13">
      <t>ソクシン</t>
    </rPh>
    <rPh sb="13" eb="15">
      <t>ジギョウ</t>
    </rPh>
    <phoneticPr fontId="4"/>
  </si>
  <si>
    <t>農村景観づくり事業</t>
    <rPh sb="0" eb="2">
      <t>ノウソン</t>
    </rPh>
    <rPh sb="2" eb="4">
      <t>ケイカン</t>
    </rPh>
    <rPh sb="7" eb="9">
      <t>ジギョウ</t>
    </rPh>
    <phoneticPr fontId="4"/>
  </si>
  <si>
    <t>農村資源を活用した地域づくり事業</t>
    <rPh sb="0" eb="2">
      <t>ノウソン</t>
    </rPh>
    <rPh sb="2" eb="4">
      <t>シゲン</t>
    </rPh>
    <rPh sb="5" eb="7">
      <t>カツヨウ</t>
    </rPh>
    <rPh sb="9" eb="11">
      <t>チイキ</t>
    </rPh>
    <rPh sb="14" eb="16">
      <t>ジギョウ</t>
    </rPh>
    <phoneticPr fontId="4"/>
  </si>
  <si>
    <t>和歌山</t>
    <rPh sb="0" eb="3">
      <t>ワカヤマ</t>
    </rPh>
    <phoneticPr fontId="4"/>
  </si>
  <si>
    <t>県単小規模土地改良事業</t>
    <phoneticPr fontId="4"/>
  </si>
  <si>
    <t>不明</t>
    <rPh sb="0" eb="2">
      <t>フメイ</t>
    </rPh>
    <phoneticPr fontId="4"/>
  </si>
  <si>
    <t>県単土地改良推進調査</t>
    <rPh sb="6" eb="8">
      <t>スイシン</t>
    </rPh>
    <rPh sb="8" eb="10">
      <t>チョウサ</t>
    </rPh>
    <phoneticPr fontId="4"/>
  </si>
  <si>
    <t>鳥取</t>
    <rPh sb="0" eb="2">
      <t>トットリ</t>
    </rPh>
    <phoneticPr fontId="16"/>
  </si>
  <si>
    <t>鳥取県しっかり守る農林基盤交付金</t>
    <rPh sb="0" eb="3">
      <t>トットリケン</t>
    </rPh>
    <rPh sb="7" eb="8">
      <t>マモ</t>
    </rPh>
    <rPh sb="9" eb="11">
      <t>ノウリン</t>
    </rPh>
    <rPh sb="11" eb="13">
      <t>キバン</t>
    </rPh>
    <rPh sb="13" eb="16">
      <t>コウフキン</t>
    </rPh>
    <phoneticPr fontId="16"/>
  </si>
  <si>
    <t>鳥取</t>
    <rPh sb="0" eb="2">
      <t>トットリ</t>
    </rPh>
    <phoneticPr fontId="4"/>
  </si>
  <si>
    <t>ため池防災減災対策推進事業</t>
  </si>
  <si>
    <t>鳥取</t>
  </si>
  <si>
    <t>農業水利施設ストックマネジメント推進事業</t>
  </si>
  <si>
    <t>荒廃農地等利活用促進事業</t>
  </si>
  <si>
    <t>島根</t>
    <rPh sb="0" eb="2">
      <t>シマネ</t>
    </rPh>
    <phoneticPr fontId="16"/>
  </si>
  <si>
    <t>県単農地地すべり防止施設長寿命化事業</t>
    <rPh sb="0" eb="1">
      <t>ケン</t>
    </rPh>
    <rPh sb="1" eb="2">
      <t>タン</t>
    </rPh>
    <rPh sb="2" eb="4">
      <t>ノウチ</t>
    </rPh>
    <rPh sb="4" eb="5">
      <t>ジ</t>
    </rPh>
    <rPh sb="8" eb="10">
      <t>ボウシ</t>
    </rPh>
    <rPh sb="10" eb="12">
      <t>シセツ</t>
    </rPh>
    <rPh sb="12" eb="16">
      <t>チョウジュミョウカ</t>
    </rPh>
    <rPh sb="16" eb="18">
      <t>ジギョウ</t>
    </rPh>
    <phoneticPr fontId="16"/>
  </si>
  <si>
    <t>県単県営緊急地すべり対策事業</t>
    <rPh sb="0" eb="2">
      <t>ケンタン</t>
    </rPh>
    <rPh sb="2" eb="4">
      <t>ケンエイ</t>
    </rPh>
    <rPh sb="4" eb="6">
      <t>キンキュウ</t>
    </rPh>
    <rPh sb="6" eb="7">
      <t>ジ</t>
    </rPh>
    <rPh sb="10" eb="12">
      <t>タイサク</t>
    </rPh>
    <rPh sb="12" eb="14">
      <t>ジギョウ</t>
    </rPh>
    <phoneticPr fontId="16"/>
  </si>
  <si>
    <t>県単農地防災施設長寿命化事業</t>
    <rPh sb="0" eb="1">
      <t>ケン</t>
    </rPh>
    <rPh sb="1" eb="2">
      <t>タン</t>
    </rPh>
    <rPh sb="2" eb="4">
      <t>ノウチ</t>
    </rPh>
    <rPh sb="4" eb="6">
      <t>ボウサイ</t>
    </rPh>
    <rPh sb="6" eb="8">
      <t>シセツ</t>
    </rPh>
    <rPh sb="8" eb="12">
      <t>チョウジュミョウカ</t>
    </rPh>
    <rPh sb="12" eb="14">
      <t>ジギョウ</t>
    </rPh>
    <phoneticPr fontId="16"/>
  </si>
  <si>
    <t>県単県営地すべり対策事業</t>
    <rPh sb="0" eb="2">
      <t>ケンタン</t>
    </rPh>
    <rPh sb="2" eb="4">
      <t>ケンエイ</t>
    </rPh>
    <rPh sb="4" eb="5">
      <t>ジ</t>
    </rPh>
    <rPh sb="8" eb="10">
      <t>タイサク</t>
    </rPh>
    <rPh sb="10" eb="12">
      <t>ジギョウ</t>
    </rPh>
    <phoneticPr fontId="16"/>
  </si>
  <si>
    <t>農地防災ダム付帯施設更新事業</t>
    <rPh sb="0" eb="2">
      <t>ノウチ</t>
    </rPh>
    <rPh sb="2" eb="4">
      <t>ボウサイ</t>
    </rPh>
    <rPh sb="6" eb="8">
      <t>フタイ</t>
    </rPh>
    <rPh sb="8" eb="10">
      <t>シセツ</t>
    </rPh>
    <rPh sb="10" eb="12">
      <t>コウシン</t>
    </rPh>
    <rPh sb="12" eb="14">
      <t>ジギョウ</t>
    </rPh>
    <phoneticPr fontId="16"/>
  </si>
  <si>
    <t>県単ため池安全確保事業</t>
    <rPh sb="0" eb="2">
      <t>ケンタン</t>
    </rPh>
    <rPh sb="4" eb="5">
      <t>イケ</t>
    </rPh>
    <rPh sb="5" eb="7">
      <t>アンゼン</t>
    </rPh>
    <rPh sb="7" eb="9">
      <t>カクホ</t>
    </rPh>
    <rPh sb="9" eb="11">
      <t>ジギョウ</t>
    </rPh>
    <phoneticPr fontId="16"/>
  </si>
  <si>
    <t>県単農地有効利用支援整備事業</t>
    <rPh sb="0" eb="2">
      <t>ケンタン</t>
    </rPh>
    <rPh sb="2" eb="4">
      <t>ノウチ</t>
    </rPh>
    <rPh sb="4" eb="6">
      <t>ユウコウ</t>
    </rPh>
    <rPh sb="6" eb="8">
      <t>リヨウ</t>
    </rPh>
    <rPh sb="8" eb="10">
      <t>シエン</t>
    </rPh>
    <rPh sb="10" eb="12">
      <t>セイビ</t>
    </rPh>
    <rPh sb="12" eb="14">
      <t>ジギョウ</t>
    </rPh>
    <phoneticPr fontId="16"/>
  </si>
  <si>
    <t>県単基幹水利施設整備事業</t>
    <rPh sb="0" eb="2">
      <t>ケンタン</t>
    </rPh>
    <rPh sb="2" eb="4">
      <t>キカン</t>
    </rPh>
    <rPh sb="4" eb="6">
      <t>スイリ</t>
    </rPh>
    <rPh sb="6" eb="8">
      <t>シセツ</t>
    </rPh>
    <rPh sb="8" eb="10">
      <t>セイビ</t>
    </rPh>
    <rPh sb="10" eb="12">
      <t>ジギョウ</t>
    </rPh>
    <phoneticPr fontId="16"/>
  </si>
  <si>
    <t>県単基幹水利施設緊急修繕事業</t>
    <rPh sb="0" eb="2">
      <t>ケンタン</t>
    </rPh>
    <rPh sb="2" eb="4">
      <t>キカン</t>
    </rPh>
    <rPh sb="4" eb="6">
      <t>スイリ</t>
    </rPh>
    <rPh sb="6" eb="8">
      <t>シセツ</t>
    </rPh>
    <rPh sb="8" eb="10">
      <t>キンキュウ</t>
    </rPh>
    <rPh sb="10" eb="12">
      <t>シュウゼン</t>
    </rPh>
    <rPh sb="12" eb="14">
      <t>ジギョウ</t>
    </rPh>
    <phoneticPr fontId="16"/>
  </si>
  <si>
    <t>県営ふるさと農道整備事業</t>
    <rPh sb="0" eb="2">
      <t>ケンエイ</t>
    </rPh>
    <rPh sb="6" eb="8">
      <t>ノウドウ</t>
    </rPh>
    <rPh sb="8" eb="10">
      <t>セイビ</t>
    </rPh>
    <rPh sb="10" eb="12">
      <t>ジギョウ</t>
    </rPh>
    <phoneticPr fontId="16"/>
  </si>
  <si>
    <t>県単農地集積促進事業</t>
    <rPh sb="0" eb="2">
      <t>ケンタン</t>
    </rPh>
    <rPh sb="2" eb="4">
      <t>ノウチ</t>
    </rPh>
    <rPh sb="4" eb="6">
      <t>シュウセキ</t>
    </rPh>
    <rPh sb="6" eb="8">
      <t>ソクシン</t>
    </rPh>
    <rPh sb="8" eb="10">
      <t>ジギョウ</t>
    </rPh>
    <phoneticPr fontId="16"/>
  </si>
  <si>
    <t>県営農業農村整備事業等調査</t>
    <rPh sb="0" eb="2">
      <t>ケンエイ</t>
    </rPh>
    <rPh sb="2" eb="4">
      <t>ノウギョウ</t>
    </rPh>
    <rPh sb="4" eb="6">
      <t>ノウソン</t>
    </rPh>
    <rPh sb="6" eb="8">
      <t>セイビ</t>
    </rPh>
    <rPh sb="8" eb="10">
      <t>ジギョウ</t>
    </rPh>
    <rPh sb="10" eb="11">
      <t>トウ</t>
    </rPh>
    <rPh sb="11" eb="13">
      <t>チョウサ</t>
    </rPh>
    <phoneticPr fontId="16"/>
  </si>
  <si>
    <t>岡山</t>
    <rPh sb="0" eb="2">
      <t>オカヤマ</t>
    </rPh>
    <phoneticPr fontId="16"/>
  </si>
  <si>
    <t>小規模土地改良事業</t>
    <rPh sb="0" eb="1">
      <t>コ</t>
    </rPh>
    <rPh sb="1" eb="3">
      <t>キボ</t>
    </rPh>
    <rPh sb="3" eb="5">
      <t>トチ</t>
    </rPh>
    <rPh sb="5" eb="7">
      <t>カイリョウ</t>
    </rPh>
    <rPh sb="7" eb="9">
      <t>ジギョウ</t>
    </rPh>
    <phoneticPr fontId="16"/>
  </si>
  <si>
    <t>小規模ため池補強事業元利償還助成</t>
    <rPh sb="0" eb="1">
      <t>コ</t>
    </rPh>
    <rPh sb="1" eb="3">
      <t>キボ</t>
    </rPh>
    <rPh sb="5" eb="6">
      <t>イケ</t>
    </rPh>
    <rPh sb="6" eb="8">
      <t>ホキョウ</t>
    </rPh>
    <rPh sb="8" eb="10">
      <t>ジギョウ</t>
    </rPh>
    <rPh sb="10" eb="12">
      <t>ガンリ</t>
    </rPh>
    <rPh sb="12" eb="14">
      <t>ショウカン</t>
    </rPh>
    <rPh sb="14" eb="16">
      <t>ジョセイ</t>
    </rPh>
    <phoneticPr fontId="16"/>
  </si>
  <si>
    <t>広島</t>
    <rPh sb="0" eb="2">
      <t>ヒロシマ</t>
    </rPh>
    <phoneticPr fontId="16"/>
  </si>
  <si>
    <t>小規模農業基盤整備事業（一般事業）</t>
    <rPh sb="0" eb="1">
      <t>コ</t>
    </rPh>
    <rPh sb="1" eb="3">
      <t>キボ</t>
    </rPh>
    <rPh sb="3" eb="5">
      <t>ノウギョウ</t>
    </rPh>
    <rPh sb="5" eb="7">
      <t>キバン</t>
    </rPh>
    <rPh sb="7" eb="9">
      <t>セイビ</t>
    </rPh>
    <rPh sb="9" eb="11">
      <t>ジギョウ</t>
    </rPh>
    <rPh sb="12" eb="14">
      <t>イッパン</t>
    </rPh>
    <rPh sb="14" eb="16">
      <t>ジギョウ</t>
    </rPh>
    <phoneticPr fontId="16"/>
  </si>
  <si>
    <t>小規模農業基盤整備事業（資源保全管理）</t>
    <rPh sb="0" eb="1">
      <t>コ</t>
    </rPh>
    <rPh sb="1" eb="3">
      <t>キボ</t>
    </rPh>
    <rPh sb="3" eb="5">
      <t>ノウギョウ</t>
    </rPh>
    <rPh sb="5" eb="7">
      <t>キバン</t>
    </rPh>
    <rPh sb="7" eb="9">
      <t>セイビ</t>
    </rPh>
    <rPh sb="9" eb="11">
      <t>ジギョウ</t>
    </rPh>
    <rPh sb="12" eb="14">
      <t>シゲン</t>
    </rPh>
    <rPh sb="14" eb="16">
      <t>ホゼン</t>
    </rPh>
    <rPh sb="16" eb="18">
      <t>カンリ</t>
    </rPh>
    <phoneticPr fontId="16"/>
  </si>
  <si>
    <t>ほ場整備推進特別事業</t>
    <rPh sb="1" eb="2">
      <t>ジョウ</t>
    </rPh>
    <rPh sb="2" eb="4">
      <t>セイビ</t>
    </rPh>
    <rPh sb="4" eb="6">
      <t>スイシン</t>
    </rPh>
    <rPh sb="6" eb="8">
      <t>トクベツ</t>
    </rPh>
    <rPh sb="8" eb="10">
      <t>ジギョウ</t>
    </rPh>
    <phoneticPr fontId="16"/>
  </si>
  <si>
    <t>ため池緊急整備事業</t>
    <rPh sb="2" eb="3">
      <t>イケ</t>
    </rPh>
    <rPh sb="3" eb="5">
      <t>キンキュウ</t>
    </rPh>
    <rPh sb="5" eb="7">
      <t>セイビ</t>
    </rPh>
    <rPh sb="7" eb="9">
      <t>ジギョウ</t>
    </rPh>
    <phoneticPr fontId="16"/>
  </si>
  <si>
    <t>園芸作物条件整備事業</t>
    <rPh sb="0" eb="2">
      <t>エンゲイ</t>
    </rPh>
    <rPh sb="2" eb="4">
      <t>サクモツ</t>
    </rPh>
    <rPh sb="4" eb="6">
      <t>ジョウケン</t>
    </rPh>
    <rPh sb="6" eb="8">
      <t>セイビ</t>
    </rPh>
    <rPh sb="8" eb="10">
      <t>ジギョウ</t>
    </rPh>
    <phoneticPr fontId="4"/>
  </si>
  <si>
    <t>山口</t>
    <rPh sb="0" eb="2">
      <t>ヤマグチ</t>
    </rPh>
    <phoneticPr fontId="4"/>
  </si>
  <si>
    <t>単県農山漁村整備事業</t>
    <rPh sb="0" eb="2">
      <t>タンケン</t>
    </rPh>
    <rPh sb="2" eb="6">
      <t>ノウサンギョソン</t>
    </rPh>
    <rPh sb="6" eb="8">
      <t>セイビ</t>
    </rPh>
    <rPh sb="8" eb="10">
      <t>ジギョウ</t>
    </rPh>
    <phoneticPr fontId="4"/>
  </si>
  <si>
    <t>徳島</t>
    <rPh sb="0" eb="2">
      <t>トクシマ</t>
    </rPh>
    <phoneticPr fontId="16"/>
  </si>
  <si>
    <t>県単土地改良事業</t>
    <rPh sb="0" eb="2">
      <t>ケンタン</t>
    </rPh>
    <rPh sb="2" eb="4">
      <t>トチ</t>
    </rPh>
    <rPh sb="4" eb="6">
      <t>カイリョウ</t>
    </rPh>
    <rPh sb="6" eb="8">
      <t>ジギョウ</t>
    </rPh>
    <phoneticPr fontId="16"/>
  </si>
  <si>
    <t>香川</t>
    <rPh sb="0" eb="2">
      <t>カガワ</t>
    </rPh>
    <phoneticPr fontId="16"/>
  </si>
  <si>
    <t>単独県費補助土地改良事業</t>
    <rPh sb="0" eb="2">
      <t>タンドク</t>
    </rPh>
    <rPh sb="2" eb="4">
      <t>ケンピ</t>
    </rPh>
    <rPh sb="4" eb="6">
      <t>ホジョ</t>
    </rPh>
    <rPh sb="6" eb="8">
      <t>トチ</t>
    </rPh>
    <rPh sb="8" eb="10">
      <t>カイリョウ</t>
    </rPh>
    <rPh sb="10" eb="12">
      <t>ジギョウ</t>
    </rPh>
    <phoneticPr fontId="16"/>
  </si>
  <si>
    <r>
      <rPr>
        <sz val="12"/>
        <rFont val="ＭＳ Ｐ明朝"/>
        <family val="1"/>
        <charset val="128"/>
      </rPr>
      <t>未定</t>
    </r>
    <rPh sb="0" eb="2">
      <t>ミテイ</t>
    </rPh>
    <phoneticPr fontId="16"/>
  </si>
  <si>
    <t>香川用水非受益地域用水確保事業</t>
    <rPh sb="0" eb="2">
      <t>カガワ</t>
    </rPh>
    <rPh sb="2" eb="4">
      <t>ヨウスイ</t>
    </rPh>
    <rPh sb="4" eb="5">
      <t>ヒ</t>
    </rPh>
    <rPh sb="5" eb="7">
      <t>ジュエキ</t>
    </rPh>
    <rPh sb="7" eb="9">
      <t>チイキ</t>
    </rPh>
    <rPh sb="9" eb="11">
      <t>ヨウスイ</t>
    </rPh>
    <rPh sb="11" eb="13">
      <t>カクホ</t>
    </rPh>
    <rPh sb="13" eb="15">
      <t>ジギョウ</t>
    </rPh>
    <phoneticPr fontId="16"/>
  </si>
  <si>
    <t>小規模ため池防災対策特別事業</t>
    <rPh sb="0" eb="3">
      <t>ショウキボ</t>
    </rPh>
    <rPh sb="5" eb="6">
      <t>イケ</t>
    </rPh>
    <rPh sb="6" eb="8">
      <t>ボウサイ</t>
    </rPh>
    <rPh sb="8" eb="10">
      <t>タイサク</t>
    </rPh>
    <rPh sb="10" eb="12">
      <t>トクベツ</t>
    </rPh>
    <rPh sb="12" eb="14">
      <t>ジギョウ</t>
    </rPh>
    <phoneticPr fontId="16"/>
  </si>
  <si>
    <t>集落営農推進生産基盤整備事業</t>
    <rPh sb="0" eb="2">
      <t>シュウラク</t>
    </rPh>
    <rPh sb="2" eb="4">
      <t>エイノウ</t>
    </rPh>
    <rPh sb="4" eb="6">
      <t>スイシン</t>
    </rPh>
    <rPh sb="6" eb="8">
      <t>セイサン</t>
    </rPh>
    <rPh sb="8" eb="10">
      <t>キバン</t>
    </rPh>
    <rPh sb="10" eb="12">
      <t>セイビ</t>
    </rPh>
    <rPh sb="12" eb="14">
      <t>ジギョウ</t>
    </rPh>
    <phoneticPr fontId="16"/>
  </si>
  <si>
    <t>農地集積促進事業</t>
    <rPh sb="0" eb="2">
      <t>ノウチ</t>
    </rPh>
    <rPh sb="2" eb="4">
      <t>シュウセキ</t>
    </rPh>
    <rPh sb="4" eb="6">
      <t>ソクシン</t>
    </rPh>
    <rPh sb="6" eb="8">
      <t>ジギョウ</t>
    </rPh>
    <phoneticPr fontId="4"/>
  </si>
  <si>
    <t>農地維持管理省力化事業</t>
    <rPh sb="0" eb="2">
      <t>ノウチ</t>
    </rPh>
    <rPh sb="2" eb="4">
      <t>イジ</t>
    </rPh>
    <rPh sb="4" eb="6">
      <t>カンリ</t>
    </rPh>
    <rPh sb="6" eb="8">
      <t>ショウリョク</t>
    </rPh>
    <rPh sb="8" eb="9">
      <t>カ</t>
    </rPh>
    <rPh sb="9" eb="11">
      <t>ジギョウ</t>
    </rPh>
    <phoneticPr fontId="4"/>
  </si>
  <si>
    <t>愛媛</t>
    <rPh sb="0" eb="2">
      <t>エヒメ</t>
    </rPh>
    <phoneticPr fontId="16"/>
  </si>
  <si>
    <t>県単独農地防災施設維持管理事業</t>
  </si>
  <si>
    <t>県単独土地改良事業</t>
  </si>
  <si>
    <t>新規就農支援小規模基盤整備モデル事業</t>
    <phoneticPr fontId="4"/>
  </si>
  <si>
    <t>愛媛</t>
    <rPh sb="0" eb="2">
      <t>エヒメ</t>
    </rPh>
    <phoneticPr fontId="4"/>
  </si>
  <si>
    <t>土地改良地区調査計画費</t>
    <rPh sb="0" eb="2">
      <t>トチ</t>
    </rPh>
    <rPh sb="2" eb="4">
      <t>カイリョウ</t>
    </rPh>
    <rPh sb="4" eb="6">
      <t>チク</t>
    </rPh>
    <rPh sb="6" eb="8">
      <t>チョウサ</t>
    </rPh>
    <rPh sb="8" eb="10">
      <t>ケイカク</t>
    </rPh>
    <rPh sb="10" eb="11">
      <t>ヒ</t>
    </rPh>
    <phoneticPr fontId="4"/>
  </si>
  <si>
    <t>高知</t>
    <rPh sb="0" eb="2">
      <t>コウチ</t>
    </rPh>
    <phoneticPr fontId="4"/>
  </si>
  <si>
    <t>耕地自然災害防止事業</t>
  </si>
  <si>
    <t>福岡</t>
    <rPh sb="0" eb="2">
      <t>フクオカ</t>
    </rPh>
    <phoneticPr fontId="16"/>
  </si>
  <si>
    <t>農村環境整備事業</t>
    <rPh sb="0" eb="2">
      <t>ノウソン</t>
    </rPh>
    <rPh sb="2" eb="4">
      <t>カンキョウ</t>
    </rPh>
    <rPh sb="4" eb="6">
      <t>セイビ</t>
    </rPh>
    <rPh sb="6" eb="8">
      <t>ジギョウ</t>
    </rPh>
    <phoneticPr fontId="16"/>
  </si>
  <si>
    <t>県営土地改良事業実施計画費</t>
    <rPh sb="0" eb="2">
      <t>ケンエイ</t>
    </rPh>
    <rPh sb="2" eb="13">
      <t>トチカイリョウジギョウジッシケイカクヒ</t>
    </rPh>
    <phoneticPr fontId="16"/>
  </si>
  <si>
    <t>佐賀</t>
    <phoneticPr fontId="4"/>
  </si>
  <si>
    <t>佐賀県基幹水利施設等緊急補修事業</t>
  </si>
  <si>
    <t>実績による</t>
    <rPh sb="0" eb="2">
      <t>ジッセキ</t>
    </rPh>
    <phoneticPr fontId="4"/>
  </si>
  <si>
    <t>さが農業農村振興整備事業</t>
    <rPh sb="2" eb="4">
      <t>ノウギョウ</t>
    </rPh>
    <rPh sb="4" eb="6">
      <t>ノウソン</t>
    </rPh>
    <rPh sb="6" eb="8">
      <t>シンコウ</t>
    </rPh>
    <rPh sb="8" eb="10">
      <t>セイビ</t>
    </rPh>
    <rPh sb="10" eb="12">
      <t>ジギョウ</t>
    </rPh>
    <phoneticPr fontId="16"/>
  </si>
  <si>
    <t>地すべり防止施設管理事業</t>
  </si>
  <si>
    <t>ため池災害防止事業</t>
    <rPh sb="2" eb="3">
      <t>イケ</t>
    </rPh>
    <rPh sb="3" eb="5">
      <t>サイガイ</t>
    </rPh>
    <rPh sb="5" eb="7">
      <t>ボウシ</t>
    </rPh>
    <rPh sb="7" eb="9">
      <t>ジギョウ</t>
    </rPh>
    <phoneticPr fontId="16"/>
  </si>
  <si>
    <t>農林地崩壊防止事業</t>
    <rPh sb="0" eb="2">
      <t>ノウリン</t>
    </rPh>
    <rPh sb="2" eb="3">
      <t>チ</t>
    </rPh>
    <rPh sb="3" eb="5">
      <t>ホウカイ</t>
    </rPh>
    <rPh sb="5" eb="7">
      <t>ボウシ</t>
    </rPh>
    <rPh sb="7" eb="9">
      <t>ジギョウ</t>
    </rPh>
    <phoneticPr fontId="16"/>
  </si>
  <si>
    <t>長崎</t>
    <rPh sb="0" eb="2">
      <t>ナガサキ</t>
    </rPh>
    <phoneticPr fontId="4"/>
  </si>
  <si>
    <t>県単独土地改良調査費</t>
    <rPh sb="0" eb="1">
      <t>ケン</t>
    </rPh>
    <rPh sb="1" eb="3">
      <t>タンドク</t>
    </rPh>
    <rPh sb="3" eb="5">
      <t>トチ</t>
    </rPh>
    <rPh sb="5" eb="7">
      <t>カイリョウ</t>
    </rPh>
    <rPh sb="7" eb="10">
      <t>チョウサヒ</t>
    </rPh>
    <phoneticPr fontId="6"/>
  </si>
  <si>
    <t>農業農村整備事業効果追跡事業</t>
    <rPh sb="0" eb="8">
      <t>ノウギョウノウソンセイビジギョウ</t>
    </rPh>
    <rPh sb="8" eb="10">
      <t>コウカ</t>
    </rPh>
    <rPh sb="10" eb="12">
      <t>ツイセキ</t>
    </rPh>
    <rPh sb="12" eb="14">
      <t>ジギョウ</t>
    </rPh>
    <phoneticPr fontId="6"/>
  </si>
  <si>
    <t>自然災害防止事業（農業用ため池、海岸保全施設）</t>
    <rPh sb="0" eb="2">
      <t>シゼン</t>
    </rPh>
    <rPh sb="2" eb="4">
      <t>サイガイ</t>
    </rPh>
    <rPh sb="4" eb="6">
      <t>ボウシ</t>
    </rPh>
    <rPh sb="6" eb="8">
      <t>ジギョウ</t>
    </rPh>
    <rPh sb="9" eb="12">
      <t>ノウギョウヨウ</t>
    </rPh>
    <rPh sb="14" eb="15">
      <t>イケ</t>
    </rPh>
    <rPh sb="16" eb="18">
      <t>カイガン</t>
    </rPh>
    <rPh sb="18" eb="20">
      <t>ホゼン</t>
    </rPh>
    <rPh sb="20" eb="22">
      <t>シセツ</t>
    </rPh>
    <phoneticPr fontId="6"/>
  </si>
  <si>
    <t>自然災害防止事業（地すべり防止施設）</t>
    <rPh sb="0" eb="2">
      <t>シゼン</t>
    </rPh>
    <rPh sb="2" eb="4">
      <t>サイガイ</t>
    </rPh>
    <rPh sb="4" eb="6">
      <t>ボウシ</t>
    </rPh>
    <rPh sb="6" eb="8">
      <t>ジギョウ</t>
    </rPh>
    <rPh sb="9" eb="10">
      <t>ジ</t>
    </rPh>
    <rPh sb="13" eb="15">
      <t>ボウシ</t>
    </rPh>
    <rPh sb="15" eb="17">
      <t>シセツ</t>
    </rPh>
    <phoneticPr fontId="6"/>
  </si>
  <si>
    <t>小規模改修事業（土地改良施設維持補修型）</t>
    <rPh sb="0" eb="3">
      <t>ショウキボ</t>
    </rPh>
    <rPh sb="3" eb="5">
      <t>カイシュウ</t>
    </rPh>
    <rPh sb="5" eb="7">
      <t>ジギョウ</t>
    </rPh>
    <rPh sb="8" eb="10">
      <t>トチ</t>
    </rPh>
    <rPh sb="10" eb="12">
      <t>カイリョウ</t>
    </rPh>
    <rPh sb="12" eb="14">
      <t>シセツ</t>
    </rPh>
    <rPh sb="14" eb="16">
      <t>イジ</t>
    </rPh>
    <rPh sb="16" eb="18">
      <t>ホシュウ</t>
    </rPh>
    <rPh sb="18" eb="19">
      <t>ガタ</t>
    </rPh>
    <phoneticPr fontId="6"/>
  </si>
  <si>
    <t>小規模改修事業（地すべり防止、海岸保全区域維持補修型）</t>
    <rPh sb="0" eb="3">
      <t>ショウキボ</t>
    </rPh>
    <rPh sb="3" eb="5">
      <t>カイシュウ</t>
    </rPh>
    <rPh sb="5" eb="7">
      <t>ジギョウ</t>
    </rPh>
    <rPh sb="8" eb="9">
      <t>ジ</t>
    </rPh>
    <rPh sb="12" eb="14">
      <t>ボウシ</t>
    </rPh>
    <rPh sb="15" eb="17">
      <t>カイガン</t>
    </rPh>
    <rPh sb="17" eb="19">
      <t>ホゼン</t>
    </rPh>
    <rPh sb="19" eb="21">
      <t>クイキ</t>
    </rPh>
    <rPh sb="21" eb="23">
      <t>イジ</t>
    </rPh>
    <rPh sb="23" eb="25">
      <t>ホシュウ</t>
    </rPh>
    <rPh sb="25" eb="26">
      <t>ガタ</t>
    </rPh>
    <phoneticPr fontId="6"/>
  </si>
  <si>
    <t>県単独土地改良施設維持補修事業</t>
    <rPh sb="0" eb="1">
      <t>ケン</t>
    </rPh>
    <rPh sb="1" eb="3">
      <t>タンドク</t>
    </rPh>
    <rPh sb="3" eb="7">
      <t>トチカイリョウ</t>
    </rPh>
    <rPh sb="7" eb="9">
      <t>シセツ</t>
    </rPh>
    <rPh sb="9" eb="11">
      <t>イジ</t>
    </rPh>
    <rPh sb="11" eb="13">
      <t>ホシュウ</t>
    </rPh>
    <rPh sb="13" eb="15">
      <t>ジギョウ</t>
    </rPh>
    <phoneticPr fontId="6"/>
  </si>
  <si>
    <t>海岸保全区域維持管理事業</t>
    <rPh sb="0" eb="2">
      <t>カイガン</t>
    </rPh>
    <rPh sb="2" eb="4">
      <t>ホゼン</t>
    </rPh>
    <rPh sb="4" eb="6">
      <t>クイキ</t>
    </rPh>
    <rPh sb="6" eb="8">
      <t>イジ</t>
    </rPh>
    <rPh sb="8" eb="10">
      <t>カンリ</t>
    </rPh>
    <rPh sb="10" eb="12">
      <t>ジギョウ</t>
    </rPh>
    <phoneticPr fontId="6"/>
  </si>
  <si>
    <t>新構造改善加速化支援事業（ふるさと振興基盤整備事業）</t>
    <rPh sb="0" eb="1">
      <t>シン</t>
    </rPh>
    <rPh sb="1" eb="3">
      <t>コウゾウ</t>
    </rPh>
    <rPh sb="3" eb="5">
      <t>カイゼン</t>
    </rPh>
    <rPh sb="5" eb="8">
      <t>カソクカ</t>
    </rPh>
    <rPh sb="8" eb="10">
      <t>シエン</t>
    </rPh>
    <rPh sb="10" eb="12">
      <t>ジギョウ</t>
    </rPh>
    <phoneticPr fontId="6"/>
  </si>
  <si>
    <t>熊本</t>
    <rPh sb="0" eb="2">
      <t>クマモト</t>
    </rPh>
    <phoneticPr fontId="16"/>
  </si>
  <si>
    <t>地域密着型農業基盤整備事業</t>
  </si>
  <si>
    <t>大分</t>
    <rPh sb="0" eb="2">
      <t>オオイタ</t>
    </rPh>
    <phoneticPr fontId="16"/>
  </si>
  <si>
    <t>土地改良施設補修事業</t>
    <rPh sb="0" eb="2">
      <t>トチ</t>
    </rPh>
    <rPh sb="2" eb="4">
      <t>カイリョウ</t>
    </rPh>
    <rPh sb="4" eb="6">
      <t>シセツ</t>
    </rPh>
    <rPh sb="6" eb="8">
      <t>ホシュウ</t>
    </rPh>
    <rPh sb="8" eb="10">
      <t>ジギョウ</t>
    </rPh>
    <phoneticPr fontId="16"/>
  </si>
  <si>
    <t>農業用ため池緊急対策事業</t>
    <rPh sb="0" eb="3">
      <t>ノウギョウヨウ</t>
    </rPh>
    <rPh sb="5" eb="6">
      <t>イケ</t>
    </rPh>
    <rPh sb="6" eb="8">
      <t>キンキュウ</t>
    </rPh>
    <rPh sb="8" eb="10">
      <t>タイサク</t>
    </rPh>
    <rPh sb="10" eb="12">
      <t>ジギョウ</t>
    </rPh>
    <phoneticPr fontId="16"/>
  </si>
  <si>
    <t>地すべり防止施設管理費</t>
    <rPh sb="0" eb="1">
      <t>ジ</t>
    </rPh>
    <rPh sb="4" eb="6">
      <t>ボウシ</t>
    </rPh>
    <rPh sb="6" eb="8">
      <t>シセツ</t>
    </rPh>
    <rPh sb="8" eb="10">
      <t>カンリ</t>
    </rPh>
    <rPh sb="10" eb="11">
      <t>ヒ</t>
    </rPh>
    <phoneticPr fontId="16"/>
  </si>
  <si>
    <t>農地小災害復旧支援事業</t>
    <rPh sb="0" eb="2">
      <t>ノウチ</t>
    </rPh>
    <rPh sb="2" eb="3">
      <t>ショウ</t>
    </rPh>
    <rPh sb="3" eb="5">
      <t>サイガイ</t>
    </rPh>
    <rPh sb="5" eb="7">
      <t>フッキュウ</t>
    </rPh>
    <rPh sb="7" eb="9">
      <t>シエン</t>
    </rPh>
    <rPh sb="9" eb="11">
      <t>ジギョウ</t>
    </rPh>
    <phoneticPr fontId="16"/>
  </si>
  <si>
    <t>海岸保全区域管理費</t>
  </si>
  <si>
    <t>営農飲雑用水施設普及支援事業</t>
    <phoneticPr fontId="4"/>
  </si>
  <si>
    <t>大分</t>
    <rPh sb="0" eb="2">
      <t>オオイタ</t>
    </rPh>
    <phoneticPr fontId="4"/>
  </si>
  <si>
    <t>農道環境整備事業</t>
    <rPh sb="0" eb="2">
      <t>ノウドウ</t>
    </rPh>
    <rPh sb="2" eb="4">
      <t>カンキョウ</t>
    </rPh>
    <rPh sb="4" eb="6">
      <t>セイビ</t>
    </rPh>
    <rPh sb="6" eb="8">
      <t>ジギョウ</t>
    </rPh>
    <phoneticPr fontId="4"/>
  </si>
  <si>
    <t>農業農村整備計画調査事業</t>
    <rPh sb="0" eb="2">
      <t>ノウギョウ</t>
    </rPh>
    <rPh sb="2" eb="4">
      <t>ノウソン</t>
    </rPh>
    <rPh sb="4" eb="6">
      <t>セイビ</t>
    </rPh>
    <rPh sb="6" eb="8">
      <t>ケイカク</t>
    </rPh>
    <rPh sb="8" eb="10">
      <t>チョウサ</t>
    </rPh>
    <rPh sb="10" eb="12">
      <t>ジギョウ</t>
    </rPh>
    <phoneticPr fontId="4"/>
  </si>
  <si>
    <t>管理省力化ほ場整備推進事業</t>
    <phoneticPr fontId="4"/>
  </si>
  <si>
    <t>宮崎</t>
  </si>
  <si>
    <t>宮崎県単独土地改良事業</t>
  </si>
  <si>
    <t>農地流動化促進基盤整備対策事業</t>
  </si>
  <si>
    <t>土地利用調整事業</t>
  </si>
  <si>
    <t>活力あるふるさとづくり事業</t>
    <rPh sb="0" eb="2">
      <t>カツリョク</t>
    </rPh>
    <rPh sb="11" eb="13">
      <t>ジギョウ</t>
    </rPh>
    <phoneticPr fontId="4"/>
  </si>
  <si>
    <t>小水力発電等農村地域導入支援事業</t>
  </si>
  <si>
    <t>農地集約化促進基盤整備事業</t>
    <rPh sb="0" eb="2">
      <t>ノウチ</t>
    </rPh>
    <rPh sb="2" eb="5">
      <t>シュウヤクカ</t>
    </rPh>
    <rPh sb="5" eb="7">
      <t>ソクシン</t>
    </rPh>
    <rPh sb="7" eb="9">
      <t>キバン</t>
    </rPh>
    <rPh sb="9" eb="11">
      <t>セイビ</t>
    </rPh>
    <rPh sb="11" eb="13">
      <t>ジギョウ</t>
    </rPh>
    <phoneticPr fontId="4"/>
  </si>
  <si>
    <t>畑かん営農導入拡大支援事業</t>
    <rPh sb="0" eb="1">
      <t>ハタ</t>
    </rPh>
    <rPh sb="3" eb="5">
      <t>エイノウ</t>
    </rPh>
    <rPh sb="5" eb="7">
      <t>ドウニュウ</t>
    </rPh>
    <rPh sb="7" eb="9">
      <t>カクダイ</t>
    </rPh>
    <rPh sb="9" eb="11">
      <t>シエン</t>
    </rPh>
    <rPh sb="11" eb="13">
      <t>ジギョウ</t>
    </rPh>
    <phoneticPr fontId="4"/>
  </si>
  <si>
    <t>宮崎県農業農村整備計画策定事業</t>
    <rPh sb="0" eb="3">
      <t>ミヤザキケン</t>
    </rPh>
    <rPh sb="3" eb="5">
      <t>ノウギョウ</t>
    </rPh>
    <rPh sb="5" eb="7">
      <t>ノウソン</t>
    </rPh>
    <rPh sb="7" eb="9">
      <t>セイビ</t>
    </rPh>
    <rPh sb="9" eb="11">
      <t>ケイカク</t>
    </rPh>
    <rPh sb="11" eb="13">
      <t>サクテイ</t>
    </rPh>
    <rPh sb="13" eb="15">
      <t>ジギョウ</t>
    </rPh>
    <phoneticPr fontId="4"/>
  </si>
  <si>
    <t>中山間ふるさと生活環境整備計画策定事業</t>
    <rPh sb="0" eb="1">
      <t>チュウ</t>
    </rPh>
    <rPh sb="1" eb="3">
      <t>サンカン</t>
    </rPh>
    <rPh sb="7" eb="9">
      <t>セイカツ</t>
    </rPh>
    <rPh sb="9" eb="11">
      <t>カンキョウ</t>
    </rPh>
    <rPh sb="11" eb="13">
      <t>セイビ</t>
    </rPh>
    <rPh sb="13" eb="15">
      <t>ケイカク</t>
    </rPh>
    <rPh sb="15" eb="17">
      <t>サクテイ</t>
    </rPh>
    <rPh sb="17" eb="19">
      <t>ジギョウ</t>
    </rPh>
    <phoneticPr fontId="4"/>
  </si>
  <si>
    <t>産地経営体育成を支える地下かんがい推進事業</t>
    <rPh sb="0" eb="2">
      <t>サンチ</t>
    </rPh>
    <rPh sb="2" eb="5">
      <t>ケイエイタイ</t>
    </rPh>
    <rPh sb="5" eb="7">
      <t>イクセイ</t>
    </rPh>
    <rPh sb="8" eb="9">
      <t>ササ</t>
    </rPh>
    <rPh sb="11" eb="13">
      <t>チカ</t>
    </rPh>
    <rPh sb="17" eb="19">
      <t>スイシン</t>
    </rPh>
    <rPh sb="19" eb="21">
      <t>ジギョウ</t>
    </rPh>
    <phoneticPr fontId="4"/>
  </si>
  <si>
    <t>「畑地かんがい営農推進プラン」推進事業</t>
    <phoneticPr fontId="4"/>
  </si>
  <si>
    <t>鹿児島</t>
    <rPh sb="0" eb="3">
      <t>カゴシマ</t>
    </rPh>
    <phoneticPr fontId="4"/>
  </si>
  <si>
    <t>県単独農業農村整備事業（土地改良トータルプラン）</t>
    <rPh sb="0" eb="1">
      <t>ケン</t>
    </rPh>
    <rPh sb="1" eb="3">
      <t>タンドク</t>
    </rPh>
    <rPh sb="3" eb="5">
      <t>ノウギョウ</t>
    </rPh>
    <rPh sb="5" eb="7">
      <t>ノウソン</t>
    </rPh>
    <rPh sb="7" eb="9">
      <t>セイビ</t>
    </rPh>
    <rPh sb="9" eb="11">
      <t>ジギョウ</t>
    </rPh>
    <rPh sb="12" eb="14">
      <t>トチ</t>
    </rPh>
    <rPh sb="14" eb="16">
      <t>カイリョウ</t>
    </rPh>
    <phoneticPr fontId="4"/>
  </si>
  <si>
    <t>県単独農地等防災事業</t>
    <rPh sb="0" eb="1">
      <t>ケン</t>
    </rPh>
    <rPh sb="1" eb="3">
      <t>タンドク</t>
    </rPh>
    <rPh sb="3" eb="5">
      <t>ノウチ</t>
    </rPh>
    <rPh sb="5" eb="6">
      <t>トウ</t>
    </rPh>
    <rPh sb="6" eb="8">
      <t>ボウサイ</t>
    </rPh>
    <rPh sb="8" eb="10">
      <t>ジギョウ</t>
    </rPh>
    <phoneticPr fontId="4"/>
  </si>
  <si>
    <t>鹿児島県桜島降灰除去事業</t>
    <rPh sb="0" eb="4">
      <t>カゴシマケン</t>
    </rPh>
    <rPh sb="4" eb="6">
      <t>サクラジマ</t>
    </rPh>
    <rPh sb="6" eb="8">
      <t>コウハイ</t>
    </rPh>
    <rPh sb="8" eb="10">
      <t>ジョキョ</t>
    </rPh>
    <rPh sb="10" eb="12">
      <t>ジギョウ</t>
    </rPh>
    <phoneticPr fontId="4"/>
  </si>
  <si>
    <t>農業・農村活性化推進施設等整備事業（農業農整備対策）</t>
    <rPh sb="0" eb="2">
      <t>ノウギョウ</t>
    </rPh>
    <rPh sb="3" eb="5">
      <t>ノウソン</t>
    </rPh>
    <rPh sb="5" eb="8">
      <t>カッセイカ</t>
    </rPh>
    <rPh sb="8" eb="10">
      <t>スイシン</t>
    </rPh>
    <rPh sb="10" eb="12">
      <t>シセツ</t>
    </rPh>
    <rPh sb="12" eb="13">
      <t>トウ</t>
    </rPh>
    <rPh sb="13" eb="15">
      <t>セイビ</t>
    </rPh>
    <rPh sb="15" eb="17">
      <t>ジギョウ</t>
    </rPh>
    <rPh sb="18" eb="20">
      <t>ノウギョウ</t>
    </rPh>
    <rPh sb="20" eb="21">
      <t>ノウ</t>
    </rPh>
    <rPh sb="21" eb="23">
      <t>セイビ</t>
    </rPh>
    <rPh sb="23" eb="25">
      <t>タイサク</t>
    </rPh>
    <phoneticPr fontId="4"/>
  </si>
  <si>
    <t>経営体育成促進事業</t>
    <rPh sb="0" eb="3">
      <t>ケイエイタイ</t>
    </rPh>
    <rPh sb="3" eb="5">
      <t>イクセイ</t>
    </rPh>
    <rPh sb="5" eb="7">
      <t>ソクシン</t>
    </rPh>
    <rPh sb="7" eb="9">
      <t>ジギョウ</t>
    </rPh>
    <phoneticPr fontId="4"/>
  </si>
  <si>
    <t>農用水資源開発調査</t>
    <rPh sb="0" eb="1">
      <t>ノウ</t>
    </rPh>
    <rPh sb="1" eb="2">
      <t>ヨウ</t>
    </rPh>
    <rPh sb="2" eb="5">
      <t>ミズシゲン</t>
    </rPh>
    <rPh sb="5" eb="7">
      <t>カイハツ</t>
    </rPh>
    <rPh sb="7" eb="9">
      <t>チョウサ</t>
    </rPh>
    <phoneticPr fontId="4"/>
  </si>
  <si>
    <t>沖縄</t>
    <rPh sb="0" eb="2">
      <t>オキナワ</t>
    </rPh>
    <phoneticPr fontId="4"/>
  </si>
  <si>
    <t>土地改良調査計画費（単独事業）</t>
    <rPh sb="0" eb="2">
      <t>トチ</t>
    </rPh>
    <rPh sb="2" eb="4">
      <t>カイリョウ</t>
    </rPh>
    <rPh sb="4" eb="6">
      <t>チョウサ</t>
    </rPh>
    <rPh sb="6" eb="8">
      <t>ケイカク</t>
    </rPh>
    <rPh sb="8" eb="9">
      <t>ヒ</t>
    </rPh>
    <rPh sb="10" eb="12">
      <t>タンドク</t>
    </rPh>
    <rPh sb="12" eb="14">
      <t>ジギョウ</t>
    </rPh>
    <phoneticPr fontId="16"/>
  </si>
  <si>
    <t>かんがい排水調査計画費（単独事業）</t>
    <rPh sb="4" eb="6">
      <t>ハイスイ</t>
    </rPh>
    <rPh sb="6" eb="8">
      <t>チョウサ</t>
    </rPh>
    <rPh sb="8" eb="10">
      <t>ケイカク</t>
    </rPh>
    <rPh sb="10" eb="11">
      <t>ヒ</t>
    </rPh>
    <rPh sb="12" eb="14">
      <t>タンドク</t>
    </rPh>
    <rPh sb="14" eb="16">
      <t>ジギョウ</t>
    </rPh>
    <phoneticPr fontId="16"/>
  </si>
  <si>
    <t>農道整備調査費</t>
    <phoneticPr fontId="4"/>
  </si>
  <si>
    <t>農地防災調査費</t>
    <phoneticPr fontId="4"/>
  </si>
  <si>
    <r>
      <t>平成30年度都道府県単独農業農村整備関連事業調査-都道府県別総括表-</t>
    </r>
    <r>
      <rPr>
        <b/>
        <u val="double"/>
        <sz val="14"/>
        <color theme="1"/>
        <rFont val="ＭＳ Ｐゴシック"/>
        <family val="3"/>
        <charset val="128"/>
        <scheme val="minor"/>
      </rPr>
      <t>記入説明</t>
    </r>
    <r>
      <rPr>
        <b/>
        <sz val="14"/>
        <color theme="1"/>
        <rFont val="ＭＳ Ｐゴシック"/>
        <family val="2"/>
        <charset val="128"/>
        <scheme val="minor"/>
      </rPr>
      <t xml:space="preserve">
</t>
    </r>
    <r>
      <rPr>
        <sz val="14"/>
        <color theme="1"/>
        <rFont val="ＭＳ Ｐ明朝"/>
        <family val="1"/>
        <charset val="128"/>
      </rPr>
      <t>（農業農村工学会農業農村整備政策研究部会）</t>
    </r>
    <rPh sb="25" eb="29">
      <t>トドウフケン</t>
    </rPh>
    <rPh sb="29" eb="30">
      <t>ベツ</t>
    </rPh>
    <rPh sb="30" eb="32">
      <t>ソウカツ</t>
    </rPh>
    <rPh sb="32" eb="33">
      <t>ヒョウ</t>
    </rPh>
    <rPh sb="34" eb="36">
      <t>キニュウ</t>
    </rPh>
    <rPh sb="36" eb="37">
      <t>セツ</t>
    </rPh>
    <rPh sb="38" eb="39">
      <t>イリアケ</t>
    </rPh>
    <rPh sb="51" eb="53">
      <t>セイビ</t>
    </rPh>
    <phoneticPr fontId="4"/>
  </si>
  <si>
    <t>目的
区分</t>
    <phoneticPr fontId="4"/>
  </si>
  <si>
    <t>ハード・ソフト
区分</t>
    <phoneticPr fontId="4"/>
  </si>
  <si>
    <t>事業主体</t>
    <phoneticPr fontId="4"/>
  </si>
  <si>
    <t>事業種区分</t>
    <phoneticPr fontId="4"/>
  </si>
  <si>
    <t>国の事業制度との
関連</t>
    <phoneticPr fontId="4"/>
  </si>
  <si>
    <t>新規
継続</t>
    <rPh sb="0" eb="2">
      <t>シンキ</t>
    </rPh>
    <rPh sb="3" eb="5">
      <t>ケイゾク</t>
    </rPh>
    <phoneticPr fontId="4"/>
  </si>
  <si>
    <r>
      <t>H</t>
    </r>
    <r>
      <rPr>
        <sz val="9"/>
        <color rgb="FFFF0000"/>
        <rFont val="ＭＳ Ｐ明朝"/>
        <family val="1"/>
        <charset val="128"/>
      </rPr>
      <t>29</t>
    </r>
    <r>
      <rPr>
        <sz val="9"/>
        <color theme="1"/>
        <rFont val="ＭＳ Ｐ明朝"/>
        <family val="1"/>
        <charset val="128"/>
      </rPr>
      <t>当初予算
額（百万円）</t>
    </r>
    <rPh sb="3" eb="5">
      <t>トウショ</t>
    </rPh>
    <rPh sb="5" eb="7">
      <t>ヨサン</t>
    </rPh>
    <rPh sb="8" eb="9">
      <t>ガク</t>
    </rPh>
    <rPh sb="10" eb="11">
      <t>ヒャク</t>
    </rPh>
    <rPh sb="11" eb="13">
      <t>マンエン</t>
    </rPh>
    <phoneticPr fontId="4"/>
  </si>
  <si>
    <r>
      <t>H</t>
    </r>
    <r>
      <rPr>
        <sz val="10"/>
        <color rgb="FFFF0000"/>
        <rFont val="ＭＳ Ｐ明朝"/>
        <family val="1"/>
        <charset val="128"/>
      </rPr>
      <t>29</t>
    </r>
    <r>
      <rPr>
        <sz val="10"/>
        <color theme="1"/>
        <rFont val="ＭＳ Ｐ明朝"/>
        <family val="1"/>
        <charset val="128"/>
      </rPr>
      <t>採択
地区数</t>
    </r>
    <rPh sb="3" eb="5">
      <t>サイタク</t>
    </rPh>
    <rPh sb="6" eb="8">
      <t>チク</t>
    </rPh>
    <rPh sb="8" eb="9">
      <t>スウ</t>
    </rPh>
    <phoneticPr fontId="4"/>
  </si>
  <si>
    <t>東京</t>
    <phoneticPr fontId="4"/>
  </si>
  <si>
    <t>静岡</t>
    <phoneticPr fontId="4"/>
  </si>
  <si>
    <t>県単独農業農村整備事業</t>
  </si>
  <si>
    <t>三重</t>
    <phoneticPr fontId="4"/>
  </si>
  <si>
    <t>滋賀</t>
    <phoneticPr fontId="4"/>
  </si>
  <si>
    <t>流域田園水循環支援事業</t>
  </si>
  <si>
    <t>佐賀</t>
    <phoneticPr fontId="4"/>
  </si>
  <si>
    <t>さが農業農村振興整備事業</t>
  </si>
  <si>
    <r>
      <rPr>
        <sz val="12"/>
        <color theme="1"/>
        <rFont val="ＭＳ Ｐ明朝"/>
        <family val="1"/>
        <charset val="128"/>
      </rPr>
      <t>（注１）「事業番号」は下表の都道府県コードの次に事業毎に</t>
    </r>
    <r>
      <rPr>
        <sz val="12"/>
        <color theme="1"/>
        <rFont val="Times New Roman"/>
        <family val="1"/>
      </rPr>
      <t>01</t>
    </r>
    <r>
      <rPr>
        <sz val="12"/>
        <color theme="1"/>
        <rFont val="ＭＳ Ｐ明朝"/>
        <family val="1"/>
        <charset val="128"/>
      </rPr>
      <t>から順に書き入れて下さい。前年の事業が廃止された場合は、番号を詰めて記入してください。例えば、前年に</t>
    </r>
    <r>
      <rPr>
        <sz val="12"/>
        <color theme="1"/>
        <rFont val="Times New Roman"/>
        <family val="1"/>
      </rPr>
      <t>5001/5002/5003/</t>
    </r>
    <r>
      <rPr>
        <sz val="12"/>
        <color theme="1"/>
        <rFont val="Times New Roman"/>
        <family val="1"/>
      </rPr>
      <t>5004</t>
    </r>
    <r>
      <rPr>
        <sz val="12"/>
        <color theme="1"/>
        <rFont val="ＭＳ Ｐ明朝"/>
        <family val="1"/>
        <charset val="128"/>
      </rPr>
      <t>の４事業があったが、</t>
    </r>
    <r>
      <rPr>
        <sz val="12"/>
        <color theme="1"/>
        <rFont val="Times New Roman"/>
        <family val="1"/>
      </rPr>
      <t>5002</t>
    </r>
    <r>
      <rPr>
        <sz val="12"/>
        <color theme="1"/>
        <rFont val="ＭＳ Ｐ明朝"/>
        <family val="1"/>
        <charset val="128"/>
      </rPr>
      <t>が廃止されたら、前年の</t>
    </r>
    <r>
      <rPr>
        <sz val="12"/>
        <color theme="1"/>
        <rFont val="Times New Roman"/>
        <family val="1"/>
      </rPr>
      <t>5003</t>
    </r>
    <r>
      <rPr>
        <sz val="12"/>
        <color theme="1"/>
        <rFont val="ＭＳ Ｐ明朝"/>
        <family val="1"/>
        <charset val="128"/>
      </rPr>
      <t>が</t>
    </r>
    <r>
      <rPr>
        <sz val="12"/>
        <color theme="1"/>
        <rFont val="Times New Roman"/>
        <family val="1"/>
      </rPr>
      <t>5002</t>
    </r>
    <r>
      <rPr>
        <sz val="12"/>
        <color theme="1"/>
        <rFont val="ＭＳ Ｐ明朝"/>
        <family val="1"/>
        <charset val="128"/>
      </rPr>
      <t>に、</t>
    </r>
    <r>
      <rPr>
        <sz val="12"/>
        <color theme="1"/>
        <rFont val="Times New Roman"/>
        <family val="1"/>
      </rPr>
      <t>5004</t>
    </r>
    <r>
      <rPr>
        <sz val="12"/>
        <color theme="1"/>
        <rFont val="ＭＳ Ｐ明朝"/>
        <family val="1"/>
        <charset val="128"/>
      </rPr>
      <t>が</t>
    </r>
    <r>
      <rPr>
        <sz val="12"/>
        <color theme="1"/>
        <rFont val="Times New Roman"/>
        <family val="1"/>
      </rPr>
      <t>5003</t>
    </r>
    <r>
      <rPr>
        <sz val="12"/>
        <color theme="1"/>
        <rFont val="ＭＳ Ｐ明朝"/>
        <family val="1"/>
        <charset val="128"/>
      </rPr>
      <t>になります。</t>
    </r>
    <rPh sb="1" eb="2">
      <t>チュウ</t>
    </rPh>
    <rPh sb="5" eb="7">
      <t>ジギョウ</t>
    </rPh>
    <rPh sb="7" eb="9">
      <t>バンゴウ</t>
    </rPh>
    <rPh sb="11" eb="12">
      <t>カ</t>
    </rPh>
    <rPh sb="12" eb="13">
      <t>ヒョウ</t>
    </rPh>
    <rPh sb="14" eb="18">
      <t>トドウフケン</t>
    </rPh>
    <rPh sb="22" eb="23">
      <t>ツギ</t>
    </rPh>
    <rPh sb="24" eb="26">
      <t>ジギョウ</t>
    </rPh>
    <rPh sb="26" eb="27">
      <t>ゴト</t>
    </rPh>
    <rPh sb="32" eb="33">
      <t>ジュン</t>
    </rPh>
    <rPh sb="34" eb="35">
      <t>カ</t>
    </rPh>
    <rPh sb="36" eb="37">
      <t>イ</t>
    </rPh>
    <rPh sb="39" eb="40">
      <t>クダ</t>
    </rPh>
    <rPh sb="43" eb="45">
      <t>ゼンネン</t>
    </rPh>
    <rPh sb="46" eb="48">
      <t>ジギョウ</t>
    </rPh>
    <rPh sb="49" eb="51">
      <t>ハイシ</t>
    </rPh>
    <rPh sb="54" eb="56">
      <t>バアイ</t>
    </rPh>
    <rPh sb="58" eb="60">
      <t>バンゴウ</t>
    </rPh>
    <rPh sb="61" eb="62">
      <t>ツ</t>
    </rPh>
    <rPh sb="64" eb="66">
      <t>キニュウ</t>
    </rPh>
    <rPh sb="73" eb="74">
      <t>タト</t>
    </rPh>
    <rPh sb="77" eb="79">
      <t>ゼンネン</t>
    </rPh>
    <rPh sb="101" eb="103">
      <t>ジギョウ</t>
    </rPh>
    <rPh sb="114" eb="116">
      <t>ハイシ</t>
    </rPh>
    <rPh sb="121" eb="123">
      <t>ゼンネン</t>
    </rPh>
    <phoneticPr fontId="4"/>
  </si>
  <si>
    <r>
      <rPr>
        <sz val="12"/>
        <color theme="1"/>
        <rFont val="ＭＳ Ｐ明朝"/>
        <family val="1"/>
        <charset val="128"/>
      </rPr>
      <t>（注</t>
    </r>
    <r>
      <rPr>
        <sz val="12"/>
        <color theme="1"/>
        <rFont val="Times New Roman"/>
        <family val="1"/>
      </rPr>
      <t>2</t>
    </r>
    <r>
      <rPr>
        <sz val="12"/>
        <color theme="1"/>
        <rFont val="ＭＳ Ｐ明朝"/>
        <family val="1"/>
        <charset val="128"/>
      </rPr>
      <t>）「事業名」は事業別調査票と同一にして下さい。</t>
    </r>
    <rPh sb="1" eb="2">
      <t>チュウ</t>
    </rPh>
    <rPh sb="5" eb="7">
      <t>ジギョウ</t>
    </rPh>
    <rPh sb="7" eb="8">
      <t>メイ</t>
    </rPh>
    <rPh sb="10" eb="13">
      <t>ジギョウベツ</t>
    </rPh>
    <rPh sb="13" eb="16">
      <t>チョウサヒョウ</t>
    </rPh>
    <rPh sb="22" eb="23">
      <t>クダ</t>
    </rPh>
    <phoneticPr fontId="4"/>
  </si>
  <si>
    <r>
      <rPr>
        <sz val="12"/>
        <color theme="1"/>
        <rFont val="ＭＳ Ｐ明朝"/>
        <family val="1"/>
        <charset val="128"/>
      </rPr>
      <t>（注</t>
    </r>
    <r>
      <rPr>
        <sz val="12"/>
        <color theme="1"/>
        <rFont val="Times New Roman"/>
        <family val="1"/>
      </rPr>
      <t>3</t>
    </r>
    <r>
      <rPr>
        <sz val="12"/>
        <color theme="1"/>
        <rFont val="ＭＳ Ｐ明朝"/>
        <family val="1"/>
        <charset val="128"/>
      </rPr>
      <t>）「目的区分」、「ハード・ソフト区分」、「事業種区分」、「国も事業制度との関連」欄では選択した数字を記入します。複数の選択をした場合には小さい数字から順に記入します。</t>
    </r>
    <phoneticPr fontId="4"/>
  </si>
  <si>
    <r>
      <rPr>
        <sz val="12"/>
        <color theme="1"/>
        <rFont val="ＭＳ Ｐ明朝"/>
        <family val="1"/>
        <charset val="128"/>
      </rPr>
      <t>（注</t>
    </r>
    <r>
      <rPr>
        <sz val="12"/>
        <color theme="1"/>
        <rFont val="Times New Roman"/>
        <family val="1"/>
      </rPr>
      <t>4</t>
    </r>
    <r>
      <rPr>
        <sz val="12"/>
        <color theme="1"/>
        <rFont val="ＭＳ Ｐ明朝"/>
        <family val="1"/>
        <charset val="128"/>
      </rPr>
      <t>）「目的区分」で複数の区分にまたがっている場合には、主目的を選んで記入します。</t>
    </r>
    <phoneticPr fontId="4"/>
  </si>
  <si>
    <r>
      <rPr>
        <sz val="12"/>
        <color theme="1"/>
        <rFont val="ＭＳ Ｐ明朝"/>
        <family val="1"/>
        <charset val="128"/>
      </rPr>
      <t>（注</t>
    </r>
    <r>
      <rPr>
        <sz val="12"/>
        <color theme="1"/>
        <rFont val="Times New Roman"/>
        <family val="1"/>
      </rPr>
      <t>5</t>
    </r>
    <r>
      <rPr>
        <sz val="12"/>
        <color theme="1"/>
        <rFont val="ＭＳ Ｐ明朝"/>
        <family val="1"/>
        <charset val="128"/>
      </rPr>
      <t>）「国営及び都道府県営土地改良事業における地方公共団体の負担割合の指針について」（</t>
    </r>
    <r>
      <rPr>
        <u val="double"/>
        <sz val="12"/>
        <color theme="1"/>
        <rFont val="ＭＳ Ｐ明朝"/>
        <family val="1"/>
        <charset val="128"/>
      </rPr>
      <t>ガイドライン）の上乗せ</t>
    </r>
    <r>
      <rPr>
        <sz val="12"/>
        <color theme="1"/>
        <rFont val="ＭＳ Ｐ明朝"/>
        <family val="1"/>
        <charset val="128"/>
      </rPr>
      <t>は「ハード・ソフト区分」でソフト事業</t>
    </r>
    <r>
      <rPr>
        <sz val="12"/>
        <color theme="1"/>
        <rFont val="Times New Roman"/>
        <family val="1"/>
      </rPr>
      <t>2</t>
    </r>
    <r>
      <rPr>
        <sz val="12"/>
        <color theme="1"/>
        <rFont val="ＭＳ Ｐ明朝"/>
        <family val="1"/>
        <charset val="128"/>
      </rPr>
      <t>に、「目的区分」で農家負担対策</t>
    </r>
    <r>
      <rPr>
        <sz val="12"/>
        <color theme="1"/>
        <rFont val="Times New Roman"/>
        <family val="1"/>
      </rPr>
      <t>14</t>
    </r>
    <r>
      <rPr>
        <sz val="12"/>
        <color theme="1"/>
        <rFont val="ＭＳ Ｐ明朝"/>
        <family val="1"/>
        <charset val="128"/>
      </rPr>
      <t>、事業種区分も負担金対策</t>
    </r>
    <r>
      <rPr>
        <sz val="12"/>
        <color theme="1"/>
        <rFont val="Times New Roman"/>
        <family val="1"/>
      </rPr>
      <t>24</t>
    </r>
    <r>
      <rPr>
        <sz val="12"/>
        <color theme="1"/>
        <rFont val="ＭＳ Ｐ明朝"/>
        <family val="1"/>
        <charset val="128"/>
      </rPr>
      <t>を選びます。</t>
    </r>
    <rPh sb="98" eb="100">
      <t>フタン</t>
    </rPh>
    <rPh sb="100" eb="101">
      <t>キン</t>
    </rPh>
    <rPh sb="101" eb="103">
      <t>タイサク</t>
    </rPh>
    <phoneticPr fontId="4"/>
  </si>
  <si>
    <r>
      <rPr>
        <sz val="12"/>
        <color theme="1"/>
        <rFont val="ＭＳ Ｐ明朝"/>
        <family val="1"/>
        <charset val="128"/>
      </rPr>
      <t>（注</t>
    </r>
    <r>
      <rPr>
        <sz val="12"/>
        <color theme="1"/>
        <rFont val="Times New Roman"/>
        <family val="1"/>
      </rPr>
      <t>6</t>
    </r>
    <r>
      <rPr>
        <sz val="12"/>
        <color theme="1"/>
        <rFont val="ＭＳ Ｐ明朝"/>
        <family val="1"/>
        <charset val="128"/>
      </rPr>
      <t>）①国補助事業では国補助率に県補助率（負担率）を加え、国</t>
    </r>
    <r>
      <rPr>
        <sz val="12"/>
        <color theme="1"/>
        <rFont val="Times New Roman"/>
        <family val="1"/>
      </rPr>
      <t>50%</t>
    </r>
    <r>
      <rPr>
        <sz val="12"/>
        <color theme="1"/>
        <rFont val="ＭＳ Ｐ明朝"/>
        <family val="1"/>
        <charset val="128"/>
      </rPr>
      <t>、県</t>
    </r>
    <r>
      <rPr>
        <sz val="12"/>
        <color theme="1"/>
        <rFont val="Times New Roman"/>
        <family val="1"/>
      </rPr>
      <t>30%</t>
    </r>
    <r>
      <rPr>
        <sz val="12"/>
        <color theme="1"/>
        <rFont val="ＭＳ Ｐ明朝"/>
        <family val="1"/>
        <charset val="128"/>
      </rPr>
      <t>ならば、「高」欄に</t>
    </r>
    <r>
      <rPr>
        <sz val="12"/>
        <color theme="1"/>
        <rFont val="Times New Roman"/>
        <family val="1"/>
      </rPr>
      <t>80</t>
    </r>
    <r>
      <rPr>
        <sz val="12"/>
        <color theme="1"/>
        <rFont val="ＭＳ Ｐ明朝"/>
        <family val="1"/>
        <charset val="128"/>
      </rPr>
      <t>と記入します。②「補助率等」は補助率を</t>
    </r>
    <r>
      <rPr>
        <sz val="12"/>
        <color theme="1"/>
        <rFont val="Times New Roman"/>
        <family val="1"/>
      </rPr>
      <t>%</t>
    </r>
    <r>
      <rPr>
        <sz val="12"/>
        <color theme="1"/>
        <rFont val="ＭＳ Ｐ明朝"/>
        <family val="1"/>
        <charset val="128"/>
      </rPr>
      <t>の整数で記入し、</t>
    </r>
    <r>
      <rPr>
        <sz val="12"/>
        <color theme="1"/>
        <rFont val="Times New Roman"/>
        <family val="1"/>
      </rPr>
      <t>1/3</t>
    </r>
    <r>
      <rPr>
        <sz val="12"/>
        <color theme="1"/>
        <rFont val="ＭＳ Ｐ明朝"/>
        <family val="1"/>
        <charset val="128"/>
      </rPr>
      <t>補助は</t>
    </r>
    <r>
      <rPr>
        <sz val="12"/>
        <color theme="1"/>
        <rFont val="Times New Roman"/>
        <family val="1"/>
      </rPr>
      <t>33</t>
    </r>
    <r>
      <rPr>
        <sz val="12"/>
        <color theme="1"/>
        <rFont val="ＭＳ Ｐ明朝"/>
        <family val="1"/>
        <charset val="128"/>
      </rPr>
      <t>、</t>
    </r>
    <r>
      <rPr>
        <sz val="12"/>
        <color theme="1"/>
        <rFont val="Times New Roman"/>
        <family val="1"/>
      </rPr>
      <t>2/3</t>
    </r>
    <r>
      <rPr>
        <sz val="12"/>
        <color theme="1"/>
        <rFont val="ＭＳ Ｐ明朝"/>
        <family val="1"/>
        <charset val="128"/>
      </rPr>
      <t>補助は</t>
    </r>
    <r>
      <rPr>
        <sz val="12"/>
        <color theme="1"/>
        <rFont val="Times New Roman"/>
        <family val="1"/>
      </rPr>
      <t>67</t>
    </r>
    <r>
      <rPr>
        <sz val="12"/>
        <color theme="1"/>
        <rFont val="ＭＳ Ｐ明朝"/>
        <family val="1"/>
        <charset val="128"/>
      </rPr>
      <t>と記入します。③単一の補助率では「高」欄に、複数の補助率では「高」に最高率、「低」に最低率を記入します。④一つの事業に県直轄・補助事業と委託費などがある場合には、前者を優先し補助率を記入します。⑤ハードとソフト両方がある事業では</t>
    </r>
    <r>
      <rPr>
        <u val="double"/>
        <sz val="12"/>
        <color theme="1"/>
        <rFont val="ＭＳ Ｐ明朝"/>
        <family val="1"/>
        <charset val="128"/>
      </rPr>
      <t>ハードの補助率</t>
    </r>
    <r>
      <rPr>
        <sz val="12"/>
        <color theme="1"/>
        <rFont val="ＭＳ Ｐ明朝"/>
        <family val="1"/>
        <charset val="128"/>
      </rPr>
      <t xml:space="preserve">を、定額補助と補助率がある場合には補助率を優先して記入して下さい。⑥国の事業の補助率を上乗せする場合には国の補助率も含めた補助率を記入します。
</t>
    </r>
    <rPh sb="148" eb="149">
      <t>ヒト</t>
    </rPh>
    <rPh sb="151" eb="153">
      <t>ジギョウ</t>
    </rPh>
    <rPh sb="171" eb="173">
      <t>バアイ</t>
    </rPh>
    <rPh sb="237" eb="239">
      <t>ユウセン</t>
    </rPh>
    <phoneticPr fontId="4"/>
  </si>
  <si>
    <r>
      <rPr>
        <sz val="12"/>
        <color theme="1"/>
        <rFont val="ＭＳ Ｐ明朝"/>
        <family val="1"/>
        <charset val="128"/>
      </rPr>
      <t>（注</t>
    </r>
    <r>
      <rPr>
        <sz val="12"/>
        <color theme="1"/>
        <rFont val="Times New Roman"/>
        <family val="1"/>
      </rPr>
      <t>7</t>
    </r>
    <r>
      <rPr>
        <sz val="12"/>
        <color theme="1"/>
        <rFont val="ＭＳ Ｐ明朝"/>
        <family val="1"/>
        <charset val="128"/>
      </rPr>
      <t>）創設年度は西暦の</t>
    </r>
    <r>
      <rPr>
        <sz val="12"/>
        <color theme="1"/>
        <rFont val="Times New Roman"/>
        <family val="1"/>
      </rPr>
      <t>4</t>
    </r>
    <r>
      <rPr>
        <sz val="12"/>
        <color theme="1"/>
        <rFont val="ＭＳ Ｐ明朝"/>
        <family val="1"/>
        <charset val="128"/>
      </rPr>
      <t>桁の数字を入れて下さい。事業名の変更や制度の若干の変更があっても、初めて事業制度が創設された年度を記入願います。</t>
    </r>
    <rPh sb="1" eb="2">
      <t>チュウ</t>
    </rPh>
    <rPh sb="4" eb="6">
      <t>ソウセツ</t>
    </rPh>
    <rPh sb="6" eb="8">
      <t>ネンド</t>
    </rPh>
    <rPh sb="9" eb="11">
      <t>セイレキ</t>
    </rPh>
    <rPh sb="13" eb="14">
      <t>ケタ</t>
    </rPh>
    <rPh sb="15" eb="17">
      <t>スウジ</t>
    </rPh>
    <rPh sb="18" eb="19">
      <t>イ</t>
    </rPh>
    <rPh sb="21" eb="22">
      <t>クダ</t>
    </rPh>
    <phoneticPr fontId="4"/>
  </si>
  <si>
    <r>
      <rPr>
        <sz val="12"/>
        <color theme="1"/>
        <rFont val="ＭＳ Ｐ明朝"/>
        <family val="1"/>
        <charset val="128"/>
      </rPr>
      <t>（注</t>
    </r>
    <r>
      <rPr>
        <sz val="12"/>
        <color theme="1"/>
        <rFont val="Times New Roman"/>
        <family val="1"/>
      </rPr>
      <t>8</t>
    </r>
    <r>
      <rPr>
        <sz val="12"/>
        <color theme="1"/>
        <rFont val="ＭＳ Ｐ明朝"/>
        <family val="1"/>
        <charset val="128"/>
      </rPr>
      <t>）文字は</t>
    </r>
    <r>
      <rPr>
        <sz val="12"/>
        <color theme="1"/>
        <rFont val="Times New Roman"/>
        <family val="1"/>
      </rPr>
      <t>MSP</t>
    </r>
    <r>
      <rPr>
        <sz val="12"/>
        <color theme="1"/>
        <rFont val="ＭＳ Ｐ明朝"/>
        <family val="1"/>
        <charset val="128"/>
      </rPr>
      <t>明朝、数字とアルファベットは</t>
    </r>
    <r>
      <rPr>
        <sz val="12"/>
        <color theme="1"/>
        <rFont val="Times New Roman"/>
        <family val="1"/>
      </rPr>
      <t>Times</t>
    </r>
    <r>
      <rPr>
        <sz val="12"/>
        <color theme="1"/>
        <rFont val="ＭＳ Ｐ明朝"/>
        <family val="1"/>
        <charset val="128"/>
      </rPr>
      <t>　</t>
    </r>
    <r>
      <rPr>
        <sz val="12"/>
        <color theme="1"/>
        <rFont val="Times New Roman"/>
        <family val="1"/>
      </rPr>
      <t>New</t>
    </r>
    <r>
      <rPr>
        <sz val="12"/>
        <color theme="1"/>
        <rFont val="ＭＳ Ｐ明朝"/>
        <family val="1"/>
        <charset val="128"/>
      </rPr>
      <t>　</t>
    </r>
    <r>
      <rPr>
        <sz val="12"/>
        <color theme="1"/>
        <rFont val="Times New Roman"/>
        <family val="1"/>
      </rPr>
      <t>Roman</t>
    </r>
    <r>
      <rPr>
        <sz val="12"/>
        <color theme="1"/>
        <rFont val="ＭＳ Ｐ明朝"/>
        <family val="1"/>
        <charset val="128"/>
      </rPr>
      <t>です。なお、</t>
    </r>
    <r>
      <rPr>
        <u val="double"/>
        <sz val="12"/>
        <color theme="1"/>
        <rFont val="ＭＳ Ｐ明朝"/>
        <family val="1"/>
        <charset val="128"/>
      </rPr>
      <t>数字＆英文字は半角</t>
    </r>
    <r>
      <rPr>
        <sz val="12"/>
        <color theme="1"/>
        <rFont val="ＭＳ Ｐ明朝"/>
        <family val="1"/>
        <charset val="128"/>
      </rPr>
      <t>でお願いします。</t>
    </r>
    <rPh sb="1" eb="2">
      <t>チュウ</t>
    </rPh>
    <rPh sb="4" eb="6">
      <t>モジ</t>
    </rPh>
    <rPh sb="10" eb="12">
      <t>ミンチョウ</t>
    </rPh>
    <rPh sb="13" eb="15">
      <t>スウジ</t>
    </rPh>
    <rPh sb="45" eb="47">
      <t>スウジ</t>
    </rPh>
    <rPh sb="48" eb="51">
      <t>エイモジ</t>
    </rPh>
    <rPh sb="52" eb="54">
      <t>ハンカク</t>
    </rPh>
    <rPh sb="56" eb="57">
      <t>ネガ</t>
    </rPh>
    <phoneticPr fontId="4"/>
  </si>
  <si>
    <t>目的区分</t>
    <phoneticPr fontId="4"/>
  </si>
  <si>
    <r>
      <t>14</t>
    </r>
    <r>
      <rPr>
        <sz val="12"/>
        <rFont val="ＭＳ Ｐ明朝"/>
        <family val="1"/>
        <charset val="128"/>
      </rPr>
      <t>　農家負担金対策</t>
    </r>
    <rPh sb="3" eb="5">
      <t>ノウカ</t>
    </rPh>
    <rPh sb="5" eb="8">
      <t>フタンキン</t>
    </rPh>
    <rPh sb="8" eb="10">
      <t>タイサク</t>
    </rPh>
    <phoneticPr fontId="4"/>
  </si>
  <si>
    <t>ｿﾌﾄ</t>
    <phoneticPr fontId="4"/>
  </si>
  <si>
    <r>
      <t>12</t>
    </r>
    <r>
      <rPr>
        <sz val="12"/>
        <rFont val="ＭＳ Ｐ明朝"/>
        <family val="1"/>
        <charset val="128"/>
      </rPr>
      <t>　技術開発等</t>
    </r>
    <rPh sb="3" eb="5">
      <t>ギジュツ</t>
    </rPh>
    <rPh sb="5" eb="7">
      <t>カイハツ</t>
    </rPh>
    <rPh sb="7" eb="8">
      <t>トウ</t>
    </rPh>
    <phoneticPr fontId="4"/>
  </si>
  <si>
    <t>0202</t>
    <phoneticPr fontId="4"/>
  </si>
  <si>
    <r>
      <t>11</t>
    </r>
    <r>
      <rPr>
        <sz val="12"/>
        <rFont val="ＭＳ Ｐ明朝"/>
        <family val="1"/>
        <charset val="128"/>
      </rPr>
      <t>　地区調査結果（基礎調査を含む）</t>
    </r>
    <rPh sb="3" eb="5">
      <t>チク</t>
    </rPh>
    <rPh sb="5" eb="7">
      <t>チョウサ</t>
    </rPh>
    <rPh sb="7" eb="9">
      <t>ケッカ</t>
    </rPh>
    <rPh sb="10" eb="12">
      <t>キソ</t>
    </rPh>
    <rPh sb="12" eb="14">
      <t>チョウサ</t>
    </rPh>
    <rPh sb="15" eb="16">
      <t>フク</t>
    </rPh>
    <phoneticPr fontId="4"/>
  </si>
  <si>
    <r>
      <t>37</t>
    </r>
    <r>
      <rPr>
        <sz val="12"/>
        <rFont val="ＭＳ Ｐ明朝"/>
        <family val="1"/>
        <charset val="128"/>
      </rPr>
      <t>　災害復旧事業</t>
    </r>
    <rPh sb="3" eb="5">
      <t>サイガイ</t>
    </rPh>
    <rPh sb="5" eb="7">
      <t>フッキュウ</t>
    </rPh>
    <rPh sb="7" eb="9">
      <t>ジギョウ</t>
    </rPh>
    <phoneticPr fontId="4"/>
  </si>
  <si>
    <t>ﾊｰﾄﾞ</t>
  </si>
  <si>
    <r>
      <t>21</t>
    </r>
    <r>
      <rPr>
        <sz val="12"/>
        <rFont val="ＭＳ Ｐ明朝"/>
        <family val="1"/>
        <charset val="128"/>
      </rPr>
      <t>　小規模農業農村整備事業</t>
    </r>
    <rPh sb="3" eb="6">
      <t>ショウキボ</t>
    </rPh>
    <rPh sb="6" eb="8">
      <t>ノウギョウ</t>
    </rPh>
    <rPh sb="8" eb="10">
      <t>ノウソン</t>
    </rPh>
    <rPh sb="10" eb="12">
      <t>セイビ</t>
    </rPh>
    <rPh sb="12" eb="14">
      <t>ジギョウ</t>
    </rPh>
    <phoneticPr fontId="4"/>
  </si>
  <si>
    <r>
      <t>51</t>
    </r>
    <r>
      <rPr>
        <sz val="12"/>
        <rFont val="ＭＳ Ｐ明朝"/>
        <family val="1"/>
        <charset val="128"/>
      </rPr>
      <t>　地域振興・活性化・格差是正対策</t>
    </r>
    <rPh sb="3" eb="5">
      <t>チイキ</t>
    </rPh>
    <rPh sb="5" eb="7">
      <t>シンコウ</t>
    </rPh>
    <rPh sb="8" eb="11">
      <t>カッセイカ</t>
    </rPh>
    <rPh sb="12" eb="14">
      <t>カクサ</t>
    </rPh>
    <rPh sb="14" eb="16">
      <t>ゼセイ</t>
    </rPh>
    <rPh sb="16" eb="18">
      <t>タイサク</t>
    </rPh>
    <phoneticPr fontId="4"/>
  </si>
  <si>
    <t>ﾊｰﾄﾞ</t>
    <phoneticPr fontId="4"/>
  </si>
  <si>
    <r>
      <t>41</t>
    </r>
    <r>
      <rPr>
        <sz val="12"/>
        <rFont val="ＭＳ Ｐ明朝"/>
        <family val="1"/>
        <charset val="128"/>
      </rPr>
      <t>　ストックマネジメント</t>
    </r>
    <phoneticPr fontId="4"/>
  </si>
  <si>
    <t>ﾊｰﾄﾞ&amp;ｿﾌﾄ</t>
    <phoneticPr fontId="4"/>
  </si>
  <si>
    <r>
      <t>42</t>
    </r>
    <r>
      <rPr>
        <sz val="12"/>
        <rFont val="ＭＳ Ｐ明朝"/>
        <family val="1"/>
        <charset val="128"/>
      </rPr>
      <t>　施設維持管理・施設補修</t>
    </r>
    <rPh sb="3" eb="5">
      <t>シセツ</t>
    </rPh>
    <rPh sb="5" eb="7">
      <t>イジ</t>
    </rPh>
    <rPh sb="7" eb="9">
      <t>カンリ</t>
    </rPh>
    <rPh sb="10" eb="12">
      <t>シセツ</t>
    </rPh>
    <rPh sb="12" eb="14">
      <t>ホシュウ</t>
    </rPh>
    <phoneticPr fontId="4"/>
  </si>
  <si>
    <r>
      <t>71</t>
    </r>
    <r>
      <rPr>
        <sz val="12"/>
        <rFont val="ＭＳ Ｐ明朝"/>
        <family val="1"/>
        <charset val="128"/>
      </rPr>
      <t>　水利権更新対策</t>
    </r>
    <rPh sb="3" eb="6">
      <t>スイリケン</t>
    </rPh>
    <rPh sb="6" eb="8">
      <t>コウシン</t>
    </rPh>
    <rPh sb="8" eb="10">
      <t>タイサク</t>
    </rPh>
    <phoneticPr fontId="4"/>
  </si>
  <si>
    <r>
      <t>51　地域振興・活性化・格差是正対策</t>
    </r>
    <r>
      <rPr>
        <sz val="12"/>
        <rFont val="ＭＳ Ｐ明朝"/>
        <family val="1"/>
        <charset val="128"/>
      </rPr>
      <t/>
    </r>
    <rPh sb="3" eb="5">
      <t>チイキ</t>
    </rPh>
    <rPh sb="5" eb="7">
      <t>シンコウ</t>
    </rPh>
    <rPh sb="8" eb="11">
      <t>カッセイカ</t>
    </rPh>
    <rPh sb="12" eb="14">
      <t>カクサ</t>
    </rPh>
    <rPh sb="14" eb="16">
      <t>ゼセイ</t>
    </rPh>
    <rPh sb="16" eb="18">
      <t>タイサク</t>
    </rPh>
    <phoneticPr fontId="4"/>
  </si>
  <si>
    <r>
      <t>37　災害復旧事業</t>
    </r>
    <r>
      <rPr>
        <sz val="12"/>
        <rFont val="ＭＳ Ｐ明朝"/>
        <family val="1"/>
        <charset val="128"/>
      </rPr>
      <t/>
    </r>
    <rPh sb="3" eb="5">
      <t>サイガイ</t>
    </rPh>
    <rPh sb="5" eb="7">
      <t>フッキュウ</t>
    </rPh>
    <rPh sb="7" eb="9">
      <t>ジギョウ</t>
    </rPh>
    <phoneticPr fontId="4"/>
  </si>
  <si>
    <r>
      <t>22</t>
    </r>
    <r>
      <rPr>
        <sz val="12"/>
        <rFont val="ＭＳ Ｐ明朝"/>
        <family val="1"/>
        <charset val="128"/>
      </rPr>
      <t>　水田畑地化・転作対策</t>
    </r>
    <rPh sb="3" eb="5">
      <t>スイデン</t>
    </rPh>
    <rPh sb="5" eb="7">
      <t>ハタチ</t>
    </rPh>
    <rPh sb="7" eb="8">
      <t>カ</t>
    </rPh>
    <rPh sb="9" eb="11">
      <t>テンサク</t>
    </rPh>
    <rPh sb="11" eb="13">
      <t>タイサク</t>
    </rPh>
    <phoneticPr fontId="4"/>
  </si>
  <si>
    <r>
      <t>33</t>
    </r>
    <r>
      <rPr>
        <sz val="12"/>
        <color theme="1"/>
        <rFont val="ＭＳ Ｐ明朝"/>
        <family val="1"/>
        <charset val="128"/>
      </rPr>
      <t>　防災事業（地すべり対策）</t>
    </r>
    <rPh sb="3" eb="5">
      <t>ボウサイ</t>
    </rPh>
    <rPh sb="5" eb="7">
      <t>ジギョウ</t>
    </rPh>
    <rPh sb="8" eb="9">
      <t>ジ</t>
    </rPh>
    <rPh sb="12" eb="14">
      <t>タイサク</t>
    </rPh>
    <phoneticPr fontId="4"/>
  </si>
  <si>
    <r>
      <t>31</t>
    </r>
    <r>
      <rPr>
        <sz val="12"/>
        <rFont val="ＭＳ Ｐ明朝"/>
        <family val="1"/>
        <charset val="128"/>
      </rPr>
      <t>　防災事業（地震・耐震対策）</t>
    </r>
    <rPh sb="3" eb="5">
      <t>ボウサイ</t>
    </rPh>
    <rPh sb="5" eb="7">
      <t>ジギョウ</t>
    </rPh>
    <rPh sb="8" eb="10">
      <t>ジシン</t>
    </rPh>
    <rPh sb="11" eb="13">
      <t>タイシン</t>
    </rPh>
    <rPh sb="13" eb="15">
      <t>タイサク</t>
    </rPh>
    <phoneticPr fontId="4"/>
  </si>
  <si>
    <r>
      <t>22　水田畑地化・転作対策</t>
    </r>
    <r>
      <rPr>
        <sz val="12"/>
        <rFont val="ＭＳ Ｐ明朝"/>
        <family val="1"/>
        <charset val="128"/>
      </rPr>
      <t/>
    </r>
    <rPh sb="3" eb="5">
      <t>スイデン</t>
    </rPh>
    <rPh sb="5" eb="7">
      <t>ハタチ</t>
    </rPh>
    <rPh sb="7" eb="8">
      <t>カ</t>
    </rPh>
    <rPh sb="9" eb="11">
      <t>テンサク</t>
    </rPh>
    <rPh sb="11" eb="13">
      <t>タイサク</t>
    </rPh>
    <phoneticPr fontId="4"/>
  </si>
  <si>
    <r>
      <t>25</t>
    </r>
    <r>
      <rPr>
        <sz val="12"/>
        <rFont val="ＭＳ Ｐ明朝"/>
        <family val="1"/>
        <charset val="128"/>
      </rPr>
      <t>　耕作放棄地対策</t>
    </r>
    <rPh sb="3" eb="5">
      <t>コウサク</t>
    </rPh>
    <rPh sb="5" eb="8">
      <t>ホウキチ</t>
    </rPh>
    <rPh sb="8" eb="10">
      <t>タイサク</t>
    </rPh>
    <phoneticPr fontId="4"/>
  </si>
  <si>
    <r>
      <t>21　小規模農業農村整備事業</t>
    </r>
    <r>
      <rPr>
        <sz val="12"/>
        <rFont val="ＭＳ Ｐ明朝"/>
        <family val="1"/>
        <charset val="128"/>
      </rPr>
      <t/>
    </r>
    <rPh sb="3" eb="6">
      <t>ショウキボ</t>
    </rPh>
    <rPh sb="6" eb="8">
      <t>ノウギョウ</t>
    </rPh>
    <rPh sb="8" eb="10">
      <t>ノウソン</t>
    </rPh>
    <rPh sb="10" eb="12">
      <t>セイビ</t>
    </rPh>
    <rPh sb="12" eb="14">
      <t>ジギョウ</t>
    </rPh>
    <phoneticPr fontId="4"/>
  </si>
  <si>
    <r>
      <t>62</t>
    </r>
    <r>
      <rPr>
        <sz val="12"/>
        <rFont val="ＭＳ Ｐ明朝"/>
        <family val="1"/>
        <charset val="128"/>
      </rPr>
      <t>　環境保全対策</t>
    </r>
    <rPh sb="3" eb="5">
      <t>カンキョウ</t>
    </rPh>
    <rPh sb="5" eb="7">
      <t>ホゼン</t>
    </rPh>
    <rPh sb="7" eb="9">
      <t>タイサク</t>
    </rPh>
    <phoneticPr fontId="4"/>
  </si>
  <si>
    <r>
      <t>26</t>
    </r>
    <r>
      <rPr>
        <sz val="12"/>
        <rFont val="ＭＳ Ｐ明朝"/>
        <family val="1"/>
        <charset val="128"/>
      </rPr>
      <t>　ほ場整備事業</t>
    </r>
    <rPh sb="4" eb="5">
      <t>ジョウ</t>
    </rPh>
    <rPh sb="5" eb="7">
      <t>セイビ</t>
    </rPh>
    <rPh sb="7" eb="9">
      <t>ジギョウ</t>
    </rPh>
    <phoneticPr fontId="4"/>
  </si>
  <si>
    <r>
      <t>42　施設維持管理・施設補修</t>
    </r>
    <r>
      <rPr>
        <sz val="12"/>
        <rFont val="ＭＳ Ｐ明朝"/>
        <family val="1"/>
        <charset val="128"/>
      </rPr>
      <t/>
    </r>
    <rPh sb="3" eb="5">
      <t>シセツ</t>
    </rPh>
    <rPh sb="5" eb="7">
      <t>イジ</t>
    </rPh>
    <rPh sb="7" eb="9">
      <t>カンリ</t>
    </rPh>
    <rPh sb="10" eb="12">
      <t>シセツ</t>
    </rPh>
    <rPh sb="12" eb="14">
      <t>ホシュウ</t>
    </rPh>
    <phoneticPr fontId="4"/>
  </si>
  <si>
    <r>
      <t>61</t>
    </r>
    <r>
      <rPr>
        <sz val="12"/>
        <rFont val="ＭＳ Ｐ明朝"/>
        <family val="1"/>
        <charset val="128"/>
      </rPr>
      <t>　集落排水事業</t>
    </r>
    <rPh sb="3" eb="5">
      <t>シュウラク</t>
    </rPh>
    <rPh sb="5" eb="7">
      <t>ハイスイ</t>
    </rPh>
    <rPh sb="7" eb="9">
      <t>ジギョウ</t>
    </rPh>
    <phoneticPr fontId="4"/>
  </si>
  <si>
    <r>
      <t>54</t>
    </r>
    <r>
      <rPr>
        <sz val="12"/>
        <rFont val="ＭＳ Ｐ明朝"/>
        <family val="1"/>
        <charset val="128"/>
      </rPr>
      <t>　ふるさと農道</t>
    </r>
    <rPh sb="7" eb="9">
      <t>ノウドウ</t>
    </rPh>
    <phoneticPr fontId="4"/>
  </si>
  <si>
    <t>ﾊｰﾄﾞ</t>
    <phoneticPr fontId="4"/>
  </si>
  <si>
    <t>ｿﾌﾄ</t>
    <phoneticPr fontId="4"/>
  </si>
  <si>
    <r>
      <t>36</t>
    </r>
    <r>
      <rPr>
        <sz val="12"/>
        <color theme="1"/>
        <rFont val="ＭＳ Ｐ明朝"/>
        <family val="1"/>
        <charset val="128"/>
      </rPr>
      <t>　防災事業（総合）</t>
    </r>
    <rPh sb="3" eb="5">
      <t>ボウサイ</t>
    </rPh>
    <rPh sb="5" eb="7">
      <t>ジギョウ</t>
    </rPh>
    <rPh sb="8" eb="10">
      <t>ソウゴウ</t>
    </rPh>
    <phoneticPr fontId="4"/>
  </si>
  <si>
    <r>
      <t>63</t>
    </r>
    <r>
      <rPr>
        <sz val="12"/>
        <rFont val="ＭＳ Ｐ明朝"/>
        <family val="1"/>
        <charset val="128"/>
      </rPr>
      <t>　　生態系・自然保全対策</t>
    </r>
    <rPh sb="4" eb="7">
      <t>セイタイケイ</t>
    </rPh>
    <rPh sb="8" eb="10">
      <t>シゼン</t>
    </rPh>
    <rPh sb="10" eb="12">
      <t>ホゼン</t>
    </rPh>
    <rPh sb="12" eb="14">
      <t>タイサク</t>
    </rPh>
    <phoneticPr fontId="4"/>
  </si>
  <si>
    <r>
      <t>31　防災事業（地震・耐震対策）</t>
    </r>
    <r>
      <rPr>
        <sz val="12"/>
        <rFont val="ＭＳ Ｐ明朝"/>
        <family val="1"/>
        <charset val="128"/>
      </rPr>
      <t/>
    </r>
    <rPh sb="3" eb="5">
      <t>ボウサイ</t>
    </rPh>
    <rPh sb="5" eb="7">
      <t>ジギョウ</t>
    </rPh>
    <rPh sb="8" eb="10">
      <t>ジシン</t>
    </rPh>
    <rPh sb="11" eb="13">
      <t>タイシン</t>
    </rPh>
    <rPh sb="13" eb="15">
      <t>タイサク</t>
    </rPh>
    <phoneticPr fontId="4"/>
  </si>
  <si>
    <r>
      <t>33　防災事業（地すべり対策）</t>
    </r>
    <r>
      <rPr>
        <sz val="12"/>
        <color theme="1"/>
        <rFont val="ＭＳ Ｐ明朝"/>
        <family val="1"/>
        <charset val="128"/>
      </rPr>
      <t/>
    </r>
    <rPh sb="3" eb="5">
      <t>ボウサイ</t>
    </rPh>
    <rPh sb="5" eb="7">
      <t>ジギョウ</t>
    </rPh>
    <rPh sb="8" eb="9">
      <t>ジ</t>
    </rPh>
    <rPh sb="12" eb="14">
      <t>タイサク</t>
    </rPh>
    <phoneticPr fontId="4"/>
  </si>
  <si>
    <r>
      <t>24</t>
    </r>
    <r>
      <rPr>
        <sz val="12"/>
        <rFont val="ＭＳ Ｐ明朝"/>
        <family val="1"/>
        <charset val="128"/>
      </rPr>
      <t>　都市農業対策</t>
    </r>
    <rPh sb="3" eb="5">
      <t>トシ</t>
    </rPh>
    <rPh sb="5" eb="7">
      <t>ノウギョウ</t>
    </rPh>
    <rPh sb="7" eb="9">
      <t>タイサク</t>
    </rPh>
    <phoneticPr fontId="4"/>
  </si>
  <si>
    <r>
      <t>15</t>
    </r>
    <r>
      <rPr>
        <sz val="12"/>
        <rFont val="ＭＳ Ｐ明朝"/>
        <family val="1"/>
        <charset val="128"/>
      </rPr>
      <t>　農地利用集積・担い手対策</t>
    </r>
    <rPh sb="3" eb="5">
      <t>ノウチ</t>
    </rPh>
    <rPh sb="5" eb="7">
      <t>リヨウ</t>
    </rPh>
    <rPh sb="7" eb="9">
      <t>シュウセキ</t>
    </rPh>
    <rPh sb="10" eb="11">
      <t>ニナ</t>
    </rPh>
    <rPh sb="12" eb="13">
      <t>テ</t>
    </rPh>
    <rPh sb="13" eb="15">
      <t>タイサク</t>
    </rPh>
    <phoneticPr fontId="4"/>
  </si>
  <si>
    <r>
      <t>52</t>
    </r>
    <r>
      <rPr>
        <sz val="12"/>
        <rFont val="ＭＳ Ｐ明朝"/>
        <family val="1"/>
        <charset val="128"/>
      </rPr>
      <t>　生活環境・景観整備</t>
    </r>
    <rPh sb="3" eb="5">
      <t>セイカツ</t>
    </rPh>
    <rPh sb="5" eb="7">
      <t>カンキョウ</t>
    </rPh>
    <rPh sb="8" eb="10">
      <t>ケイカン</t>
    </rPh>
    <rPh sb="10" eb="12">
      <t>セイビ</t>
    </rPh>
    <phoneticPr fontId="4"/>
  </si>
  <si>
    <r>
      <t>74</t>
    </r>
    <r>
      <rPr>
        <sz val="12"/>
        <rFont val="ＭＳ Ｐ明朝"/>
        <family val="1"/>
        <charset val="128"/>
      </rPr>
      <t>　県土地連支援</t>
    </r>
    <rPh sb="3" eb="5">
      <t>ケンド</t>
    </rPh>
    <rPh sb="5" eb="6">
      <t>チ</t>
    </rPh>
    <rPh sb="6" eb="7">
      <t>レン</t>
    </rPh>
    <rPh sb="7" eb="9">
      <t>シエン</t>
    </rPh>
    <phoneticPr fontId="4"/>
  </si>
  <si>
    <r>
      <t>52　生活環境・景観整備</t>
    </r>
    <r>
      <rPr>
        <sz val="12"/>
        <rFont val="ＭＳ Ｐ明朝"/>
        <family val="1"/>
        <charset val="128"/>
      </rPr>
      <t/>
    </r>
    <rPh sb="3" eb="5">
      <t>セイカツ</t>
    </rPh>
    <rPh sb="5" eb="7">
      <t>カンキョウ</t>
    </rPh>
    <rPh sb="8" eb="10">
      <t>ケイカン</t>
    </rPh>
    <rPh sb="10" eb="12">
      <t>セイビ</t>
    </rPh>
    <phoneticPr fontId="4"/>
  </si>
  <si>
    <r>
      <t>35</t>
    </r>
    <r>
      <rPr>
        <sz val="12"/>
        <color theme="1"/>
        <rFont val="ＭＳ Ｐ明朝"/>
        <family val="1"/>
        <charset val="128"/>
      </rPr>
      <t>　防災事業（高潮・津波・海岸対策）</t>
    </r>
    <rPh sb="3" eb="5">
      <t>ボウサイ</t>
    </rPh>
    <rPh sb="5" eb="7">
      <t>ジギョウ</t>
    </rPh>
    <rPh sb="8" eb="10">
      <t>タカシオ</t>
    </rPh>
    <rPh sb="11" eb="13">
      <t>ツナミ</t>
    </rPh>
    <rPh sb="14" eb="16">
      <t>カイガン</t>
    </rPh>
    <rPh sb="16" eb="18">
      <t>タイサク</t>
    </rPh>
    <phoneticPr fontId="4"/>
  </si>
  <si>
    <t>ｿﾌﾄ</t>
  </si>
  <si>
    <r>
      <t>53</t>
    </r>
    <r>
      <rPr>
        <sz val="12"/>
        <rFont val="ＭＳ Ｐ明朝"/>
        <family val="1"/>
        <charset val="128"/>
      </rPr>
      <t>　鳥獣害対策</t>
    </r>
    <rPh sb="3" eb="5">
      <t>チョウジュウ</t>
    </rPh>
    <rPh sb="5" eb="6">
      <t>ガイ</t>
    </rPh>
    <rPh sb="6" eb="8">
      <t>タイサク</t>
    </rPh>
    <phoneticPr fontId="4"/>
  </si>
  <si>
    <r>
      <t>23</t>
    </r>
    <r>
      <rPr>
        <sz val="12"/>
        <rFont val="ＭＳ Ｐ明朝"/>
        <family val="1"/>
        <charset val="128"/>
      </rPr>
      <t>　特定農産物支援</t>
    </r>
    <rPh sb="3" eb="5">
      <t>トクテイ</t>
    </rPh>
    <rPh sb="5" eb="8">
      <t>ノウサンブツ</t>
    </rPh>
    <rPh sb="8" eb="10">
      <t>シエン</t>
    </rPh>
    <phoneticPr fontId="4"/>
  </si>
  <si>
    <r>
      <t>73</t>
    </r>
    <r>
      <rPr>
        <sz val="12"/>
        <rFont val="ＭＳ Ｐ明朝"/>
        <family val="1"/>
        <charset val="128"/>
      </rPr>
      <t>　小水力発電</t>
    </r>
    <rPh sb="3" eb="6">
      <t>ショウスイリョク</t>
    </rPh>
    <rPh sb="6" eb="8">
      <t>ハツデン</t>
    </rPh>
    <phoneticPr fontId="4"/>
  </si>
  <si>
    <r>
      <t>41　ストックマネジメント</t>
    </r>
    <r>
      <rPr>
        <sz val="12"/>
        <rFont val="ＭＳ Ｐ明朝"/>
        <family val="1"/>
        <charset val="128"/>
      </rPr>
      <t/>
    </r>
  </si>
  <si>
    <r>
      <t>62　環境保全対策</t>
    </r>
    <r>
      <rPr>
        <sz val="12"/>
        <rFont val="ＭＳ Ｐ明朝"/>
        <family val="1"/>
        <charset val="128"/>
      </rPr>
      <t/>
    </r>
    <rPh sb="3" eb="5">
      <t>カンキョウ</t>
    </rPh>
    <rPh sb="5" eb="7">
      <t>ホゼン</t>
    </rPh>
    <rPh sb="7" eb="9">
      <t>タイサク</t>
    </rPh>
    <phoneticPr fontId="4"/>
  </si>
  <si>
    <r>
      <t>64</t>
    </r>
    <r>
      <rPr>
        <sz val="12"/>
        <rFont val="ＭＳ Ｐ明朝"/>
        <family val="1"/>
        <charset val="128"/>
      </rPr>
      <t>　　生態系・自然保全対策</t>
    </r>
    <rPh sb="4" eb="7">
      <t>セイタイケイ</t>
    </rPh>
    <rPh sb="8" eb="10">
      <t>シゼン</t>
    </rPh>
    <rPh sb="10" eb="12">
      <t>ホゼン</t>
    </rPh>
    <rPh sb="12" eb="14">
      <t>タイサク</t>
    </rPh>
    <phoneticPr fontId="4"/>
  </si>
  <si>
    <r>
      <t>65　　生態系・自然保全対策</t>
    </r>
    <r>
      <rPr>
        <sz val="12"/>
        <rFont val="ＭＳ Ｐ明朝"/>
        <family val="1"/>
        <charset val="128"/>
      </rPr>
      <t/>
    </r>
    <rPh sb="4" eb="7">
      <t>セイタイケイ</t>
    </rPh>
    <rPh sb="8" eb="10">
      <t>シゼン</t>
    </rPh>
    <rPh sb="10" eb="12">
      <t>ホゼン</t>
    </rPh>
    <rPh sb="12" eb="14">
      <t>タイサク</t>
    </rPh>
    <phoneticPr fontId="4"/>
  </si>
  <si>
    <r>
      <t>43</t>
    </r>
    <r>
      <rPr>
        <sz val="12"/>
        <color theme="1"/>
        <rFont val="ＭＳ Ｐ明朝"/>
        <family val="1"/>
        <charset val="128"/>
      </rPr>
      <t>　維持管理適正化事業</t>
    </r>
    <rPh sb="3" eb="5">
      <t>イジ</t>
    </rPh>
    <rPh sb="5" eb="7">
      <t>カンリ</t>
    </rPh>
    <rPh sb="7" eb="10">
      <t>テキセイカ</t>
    </rPh>
    <rPh sb="10" eb="12">
      <t>ジギョウ</t>
    </rPh>
    <phoneticPr fontId="4"/>
  </si>
  <si>
    <r>
      <t>32</t>
    </r>
    <r>
      <rPr>
        <sz val="12"/>
        <color theme="1"/>
        <rFont val="ＭＳ Ｐ明朝"/>
        <family val="1"/>
        <charset val="128"/>
      </rPr>
      <t>　防災事業（洪水暴風雨対策）</t>
    </r>
    <rPh sb="3" eb="5">
      <t>ボウサイ</t>
    </rPh>
    <rPh sb="5" eb="7">
      <t>ジギョウ</t>
    </rPh>
    <rPh sb="8" eb="10">
      <t>コウズイ</t>
    </rPh>
    <rPh sb="10" eb="13">
      <t>ボウフウウ</t>
    </rPh>
    <rPh sb="13" eb="15">
      <t>タイサク</t>
    </rPh>
    <phoneticPr fontId="4"/>
  </si>
  <si>
    <r>
      <t>36　防災事業（総合）</t>
    </r>
    <r>
      <rPr>
        <sz val="12"/>
        <color theme="1"/>
        <rFont val="ＭＳ Ｐ明朝"/>
        <family val="1"/>
        <charset val="128"/>
      </rPr>
      <t/>
    </r>
    <rPh sb="3" eb="5">
      <t>ボウサイ</t>
    </rPh>
    <rPh sb="5" eb="7">
      <t>ジギョウ</t>
    </rPh>
    <rPh sb="8" eb="10">
      <t>ソウゴウ</t>
    </rPh>
    <phoneticPr fontId="4"/>
  </si>
  <si>
    <r>
      <t>13</t>
    </r>
    <r>
      <rPr>
        <sz val="12"/>
        <rFont val="ＭＳ Ｐ明朝"/>
        <family val="1"/>
        <charset val="128"/>
      </rPr>
      <t>　事業評価（事後）</t>
    </r>
    <rPh sb="3" eb="5">
      <t>ジギョウ</t>
    </rPh>
    <rPh sb="5" eb="7">
      <t>ヒョウカ</t>
    </rPh>
    <rPh sb="8" eb="10">
      <t>ジゴ</t>
    </rPh>
    <phoneticPr fontId="4"/>
  </si>
  <si>
    <r>
      <t>34</t>
    </r>
    <r>
      <rPr>
        <sz val="12"/>
        <color theme="1"/>
        <rFont val="ＭＳ Ｐ明朝"/>
        <family val="1"/>
        <charset val="128"/>
      </rPr>
      <t>　防災事業（火山・火山灰対策）</t>
    </r>
    <rPh sb="3" eb="5">
      <t>ボウサイ</t>
    </rPh>
    <rPh sb="5" eb="7">
      <t>ジギョウ</t>
    </rPh>
    <rPh sb="8" eb="10">
      <t>カザン</t>
    </rPh>
    <rPh sb="11" eb="14">
      <t>カザンバイ</t>
    </rPh>
    <rPh sb="14" eb="16">
      <t>タイサク</t>
    </rPh>
    <phoneticPr fontId="4"/>
  </si>
  <si>
    <t>Ⅰ　調査費等</t>
    <rPh sb="2" eb="4">
      <t>チョウサ</t>
    </rPh>
    <rPh sb="4" eb="5">
      <t>ヒ</t>
    </rPh>
    <rPh sb="5" eb="6">
      <t>トウ</t>
    </rPh>
    <phoneticPr fontId="4"/>
  </si>
  <si>
    <t>Ⅱ．NN事業（農村整備・防災事業・災害復旧を除く）</t>
    <rPh sb="4" eb="6">
      <t>ジギョウ</t>
    </rPh>
    <rPh sb="7" eb="9">
      <t>ノウソン</t>
    </rPh>
    <rPh sb="9" eb="11">
      <t>セイビ</t>
    </rPh>
    <rPh sb="12" eb="14">
      <t>ボウサイ</t>
    </rPh>
    <rPh sb="14" eb="16">
      <t>ジギョウ</t>
    </rPh>
    <rPh sb="17" eb="19">
      <t>サイガイ</t>
    </rPh>
    <rPh sb="19" eb="21">
      <t>フッキュウ</t>
    </rPh>
    <rPh sb="22" eb="23">
      <t>ノゾ</t>
    </rPh>
    <phoneticPr fontId="4"/>
  </si>
  <si>
    <t>Ⅲ．防災事業・災害復旧</t>
    <rPh sb="2" eb="4">
      <t>ボウサイ</t>
    </rPh>
    <rPh sb="4" eb="6">
      <t>ジギョウ</t>
    </rPh>
    <rPh sb="7" eb="9">
      <t>サイガイ</t>
    </rPh>
    <rPh sb="9" eb="11">
      <t>フッキュウ</t>
    </rPh>
    <phoneticPr fontId="4"/>
  </si>
  <si>
    <t>Ⅳ．ストックマネジメント・維持管理</t>
    <rPh sb="13" eb="15">
      <t>イジ</t>
    </rPh>
    <rPh sb="15" eb="17">
      <t>カンリ</t>
    </rPh>
    <phoneticPr fontId="4"/>
  </si>
  <si>
    <t>Ⅴ。農村活性化・生活環境</t>
    <rPh sb="2" eb="4">
      <t>ノウソン</t>
    </rPh>
    <rPh sb="4" eb="7">
      <t>カッセイカ</t>
    </rPh>
    <rPh sb="8" eb="10">
      <t>セイカツ</t>
    </rPh>
    <rPh sb="10" eb="12">
      <t>カンキョウ</t>
    </rPh>
    <phoneticPr fontId="4"/>
  </si>
  <si>
    <t>Ⅵ．環境対策</t>
    <rPh sb="2" eb="4">
      <t>カンキョウ</t>
    </rPh>
    <rPh sb="4" eb="6">
      <t>タイサク</t>
    </rPh>
    <phoneticPr fontId="4"/>
  </si>
  <si>
    <t>Ⅶ．水利権等</t>
    <rPh sb="2" eb="5">
      <t>スイリケン</t>
    </rPh>
    <rPh sb="5" eb="6">
      <t>トウ</t>
    </rPh>
    <phoneticPr fontId="4"/>
  </si>
  <si>
    <t>県営あり</t>
    <rPh sb="0" eb="2">
      <t>ケンエイ</t>
    </rPh>
    <phoneticPr fontId="4"/>
  </si>
  <si>
    <t>国事業にない新たな事業</t>
    <rPh sb="0" eb="1">
      <t>クニ</t>
    </rPh>
    <rPh sb="1" eb="3">
      <t>ジギョウ</t>
    </rPh>
    <rPh sb="6" eb="7">
      <t>アラ</t>
    </rPh>
    <rPh sb="9" eb="11">
      <t>ジギョウ</t>
    </rPh>
    <phoneticPr fontId="4"/>
  </si>
  <si>
    <t>表5　ハード事業とハード＆ソフト事業（平成30年度新規制度）</t>
    <phoneticPr fontId="4"/>
  </si>
  <si>
    <t>表6　ソフト事業（平成30年度新規制度）</t>
    <phoneticPr fontId="4"/>
  </si>
  <si>
    <t>技術開発等</t>
    <rPh sb="0" eb="2">
      <t>ギジュツ</t>
    </rPh>
    <rPh sb="2" eb="4">
      <t>カイハツ</t>
    </rPh>
    <rPh sb="4" eb="5">
      <t>トウ</t>
    </rPh>
    <phoneticPr fontId="4"/>
  </si>
  <si>
    <t>都市農業対策</t>
    <rPh sb="0" eb="2">
      <t>トシ</t>
    </rPh>
    <rPh sb="2" eb="4">
      <t>ノウギョウ</t>
    </rPh>
    <rPh sb="4" eb="6">
      <t>タイサク</t>
    </rPh>
    <phoneticPr fontId="4"/>
  </si>
  <si>
    <t>施設維持管理・施設補修</t>
    <rPh sb="0" eb="2">
      <t>シセツ</t>
    </rPh>
    <rPh sb="2" eb="4">
      <t>イジ</t>
    </rPh>
    <rPh sb="4" eb="6">
      <t>カンリ</t>
    </rPh>
    <rPh sb="7" eb="9">
      <t>シセツ</t>
    </rPh>
    <rPh sb="9" eb="11">
      <t>ホシュウ</t>
    </rPh>
    <phoneticPr fontId="4"/>
  </si>
  <si>
    <t>地区調査計画</t>
    <rPh sb="0" eb="2">
      <t>チク</t>
    </rPh>
    <rPh sb="2" eb="4">
      <t>チョウサ</t>
    </rPh>
    <rPh sb="4" eb="6">
      <t>ケイカク</t>
    </rPh>
    <phoneticPr fontId="4"/>
  </si>
  <si>
    <t>環境保全対策</t>
    <rPh sb="0" eb="2">
      <t>カンキョウ</t>
    </rPh>
    <rPh sb="2" eb="4">
      <t>ホゼン</t>
    </rPh>
    <rPh sb="4" eb="6">
      <t>タイサク</t>
    </rPh>
    <phoneticPr fontId="4"/>
  </si>
  <si>
    <t>事業
番号</t>
    <rPh sb="0" eb="2">
      <t>ジギョウ</t>
    </rPh>
    <rPh sb="3" eb="5">
      <t>バンゴウ</t>
    </rPh>
    <phoneticPr fontId="4"/>
  </si>
  <si>
    <t>目的
区分</t>
    <phoneticPr fontId="4"/>
  </si>
  <si>
    <t>ハード・ソフト
区分</t>
    <phoneticPr fontId="4"/>
  </si>
  <si>
    <r>
      <rPr>
        <sz val="11"/>
        <color theme="1"/>
        <rFont val="ＭＳ Ｐ明朝"/>
        <family val="1"/>
        <charset val="128"/>
      </rPr>
      <t>事業数</t>
    </r>
    <rPh sb="0" eb="2">
      <t>ジギョウ</t>
    </rPh>
    <rPh sb="2" eb="3">
      <t>スウ</t>
    </rPh>
    <phoneticPr fontId="4"/>
  </si>
  <si>
    <r>
      <rPr>
        <sz val="11"/>
        <color theme="1"/>
        <rFont val="ＭＳ Ｐ明朝"/>
        <family val="1"/>
        <charset val="128"/>
      </rPr>
      <t>割合</t>
    </r>
    <rPh sb="0" eb="2">
      <t>ワリアイ</t>
    </rPh>
    <phoneticPr fontId="4"/>
  </si>
  <si>
    <r>
      <rPr>
        <sz val="11"/>
        <color theme="1"/>
        <rFont val="ＭＳ Ｐ明朝"/>
        <family val="1"/>
        <charset val="128"/>
      </rPr>
      <t>ﾊｰﾄﾞ</t>
    </r>
  </si>
  <si>
    <r>
      <rPr>
        <sz val="11"/>
        <color theme="1"/>
        <rFont val="ＭＳ Ｐ明朝"/>
        <family val="1"/>
        <charset val="128"/>
      </rPr>
      <t>ｿﾌﾄ</t>
    </r>
  </si>
  <si>
    <r>
      <rPr>
        <sz val="11"/>
        <color theme="1"/>
        <rFont val="ＭＳ Ｐ明朝"/>
        <family val="1"/>
        <charset val="128"/>
      </rPr>
      <t>ﾊｰﾄﾞ</t>
    </r>
    <r>
      <rPr>
        <sz val="11"/>
        <color theme="1"/>
        <rFont val="Times New Roman"/>
        <family val="1"/>
      </rPr>
      <t>&amp;</t>
    </r>
    <r>
      <rPr>
        <sz val="11"/>
        <color theme="1"/>
        <rFont val="ＭＳ Ｐ明朝"/>
        <family val="1"/>
        <charset val="128"/>
      </rPr>
      <t>ｿﾌﾄ</t>
    </r>
  </si>
  <si>
    <r>
      <rPr>
        <sz val="11"/>
        <color theme="1"/>
        <rFont val="ＭＳ Ｐ明朝"/>
        <family val="1"/>
        <charset val="128"/>
      </rPr>
      <t>合計</t>
    </r>
    <rPh sb="0" eb="2">
      <t>ゴウケイ</t>
    </rPh>
    <phoneticPr fontId="4"/>
  </si>
  <si>
    <t>みやぎ農山漁村交流促進事業(旧農山漁村絆づくり事業)</t>
  </si>
  <si>
    <t>国営土地改良事業負担金償還助成事業</t>
  </si>
  <si>
    <t>農業水利権管理事業</t>
  </si>
  <si>
    <t>農山村集落体制づくり支援事業</t>
  </si>
  <si>
    <t>農業集落排水施設接続支援事業</t>
  </si>
  <si>
    <t>農業水利施設強靱化促進事業</t>
  </si>
  <si>
    <t>栃木県単独農業農村整備事業</t>
  </si>
  <si>
    <t>畑地帯整備重点推進モデル事業</t>
  </si>
  <si>
    <t>県単小規模農村整備事業</t>
  </si>
  <si>
    <t>単独農村整備事業（基幹水利施設管理）</t>
  </si>
  <si>
    <t>市町村事業推進交付金事業</t>
  </si>
  <si>
    <t>土地改良基幹施設整備事業</t>
  </si>
  <si>
    <t>土地改良施設危険防止対策事業</t>
  </si>
  <si>
    <t>県単地すべり防止事業</t>
  </si>
  <si>
    <t>地域営農確立促進事業</t>
  </si>
  <si>
    <t>快適農村環境整備事業</t>
  </si>
  <si>
    <t>防災福祉対策事業</t>
  </si>
  <si>
    <t>散居景観保全事業</t>
  </si>
  <si>
    <t>他事業関連調整事業</t>
  </si>
  <si>
    <t>農村整備関連生態系保全事業</t>
  </si>
  <si>
    <t>土地改良事業推進特別補助金</t>
  </si>
  <si>
    <t>果樹団地化促進支援事業</t>
  </si>
  <si>
    <t>耕作放棄地等再生整備支援事業</t>
  </si>
  <si>
    <t>企業的農業経営推進支援モデル事業</t>
  </si>
  <si>
    <t>農地集積基盤整備事業（支援型）</t>
  </si>
  <si>
    <t>農村地域活性化農道整備事業</t>
  </si>
  <si>
    <t>農業水利施設管理強化事業費</t>
  </si>
  <si>
    <t>県単小規模土地改良事業</t>
  </si>
  <si>
    <t>新規就農支援小規模基盤整備モデル事業</t>
  </si>
  <si>
    <t>営農飲雑用水施設普及支援事業</t>
  </si>
  <si>
    <t>管理省力化ほ場整備推進事業</t>
  </si>
  <si>
    <t>「畑地かんがい営農推進プラン」推進事業</t>
  </si>
  <si>
    <t>農道整備調査費</t>
  </si>
  <si>
    <t>農地防災調査費</t>
  </si>
  <si>
    <t>0401</t>
  </si>
  <si>
    <t>0402</t>
  </si>
  <si>
    <t>0601</t>
  </si>
  <si>
    <t>0602</t>
  </si>
  <si>
    <t>0701</t>
  </si>
  <si>
    <t>0702</t>
  </si>
  <si>
    <t>0801</t>
  </si>
  <si>
    <t>0802</t>
  </si>
  <si>
    <t>0903</t>
  </si>
  <si>
    <t>東京</t>
  </si>
  <si>
    <t>佐賀</t>
  </si>
  <si>
    <t>目的
区分</t>
    <phoneticPr fontId="4"/>
  </si>
  <si>
    <t>ハード・ソフト
区分</t>
    <phoneticPr fontId="4"/>
  </si>
  <si>
    <t>ﾊｰﾄﾞ&amp;ｿﾌﾄ</t>
    <phoneticPr fontId="4"/>
  </si>
  <si>
    <t>ﾊｰﾄﾞ+
ﾊｰﾄﾞ&amp;ｿﾌﾄ</t>
    <phoneticPr fontId="4"/>
  </si>
  <si>
    <t>ｿﾌﾄ比率</t>
    <rPh sb="3" eb="5">
      <t>ヒリツ</t>
    </rPh>
    <phoneticPr fontId="4"/>
  </si>
  <si>
    <t>～1959</t>
    <phoneticPr fontId="4"/>
  </si>
  <si>
    <t>60～</t>
    <phoneticPr fontId="4"/>
  </si>
  <si>
    <t>70～</t>
    <phoneticPr fontId="4"/>
  </si>
  <si>
    <t>80～</t>
  </si>
  <si>
    <t>90～</t>
  </si>
  <si>
    <t>2000～</t>
    <phoneticPr fontId="4"/>
  </si>
  <si>
    <t>05～</t>
    <phoneticPr fontId="4"/>
  </si>
  <si>
    <t>10～</t>
    <phoneticPr fontId="4"/>
  </si>
  <si>
    <t>15～</t>
    <phoneticPr fontId="4"/>
  </si>
  <si>
    <t>合計</t>
    <rPh sb="0" eb="2">
      <t>ゴウケイ</t>
    </rPh>
    <phoneticPr fontId="4"/>
  </si>
  <si>
    <t>調査費等</t>
  </si>
  <si>
    <t>生産基盤</t>
    <rPh sb="0" eb="2">
      <t>セイサン</t>
    </rPh>
    <rPh sb="2" eb="4">
      <t>キバン</t>
    </rPh>
    <phoneticPr fontId="4"/>
  </si>
  <si>
    <t>防災・災害復旧</t>
    <rPh sb="0" eb="2">
      <t>ボウサイ</t>
    </rPh>
    <rPh sb="3" eb="5">
      <t>サイガイ</t>
    </rPh>
    <rPh sb="5" eb="7">
      <t>フッキュウ</t>
    </rPh>
    <phoneticPr fontId="4"/>
  </si>
  <si>
    <t>維持管理・ｽﾄﾏﾈ</t>
    <rPh sb="0" eb="2">
      <t>イジ</t>
    </rPh>
    <rPh sb="2" eb="4">
      <t>カンリ</t>
    </rPh>
    <phoneticPr fontId="4"/>
  </si>
  <si>
    <t>生活基盤・活性化</t>
    <rPh sb="0" eb="2">
      <t>セイカツ</t>
    </rPh>
    <rPh sb="2" eb="4">
      <t>キバン</t>
    </rPh>
    <rPh sb="5" eb="8">
      <t>カッセイカ</t>
    </rPh>
    <phoneticPr fontId="4"/>
  </si>
  <si>
    <t>環境対策</t>
    <rPh sb="0" eb="2">
      <t>カンキョウ</t>
    </rPh>
    <rPh sb="2" eb="4">
      <t>タイサク</t>
    </rPh>
    <phoneticPr fontId="4"/>
  </si>
  <si>
    <t>水利権・小水力</t>
    <rPh sb="0" eb="3">
      <t>スイリケン</t>
    </rPh>
    <rPh sb="4" eb="5">
      <t>ショウ</t>
    </rPh>
    <rPh sb="5" eb="7">
      <t>スイリョク</t>
    </rPh>
    <phoneticPr fontId="4"/>
  </si>
  <si>
    <r>
      <rPr>
        <sz val="11"/>
        <color theme="1"/>
        <rFont val="ＭＳ Ｐ明朝"/>
        <family val="1"/>
        <charset val="128"/>
      </rPr>
      <t>～</t>
    </r>
    <r>
      <rPr>
        <sz val="11"/>
        <color theme="1"/>
        <rFont val="Times New Roman"/>
        <family val="1"/>
      </rPr>
      <t>1959</t>
    </r>
  </si>
  <si>
    <r>
      <t>60</t>
    </r>
    <r>
      <rPr>
        <sz val="11"/>
        <color theme="1"/>
        <rFont val="ＭＳ Ｐ明朝"/>
        <family val="1"/>
        <charset val="128"/>
      </rPr>
      <t>～</t>
    </r>
  </si>
  <si>
    <r>
      <t>70</t>
    </r>
    <r>
      <rPr>
        <sz val="11"/>
        <color theme="1"/>
        <rFont val="ＭＳ Ｐ明朝"/>
        <family val="1"/>
        <charset val="128"/>
      </rPr>
      <t>～</t>
    </r>
  </si>
  <si>
    <r>
      <t>80</t>
    </r>
    <r>
      <rPr>
        <sz val="11"/>
        <color theme="1"/>
        <rFont val="ＭＳ Ｐ明朝"/>
        <family val="1"/>
        <charset val="128"/>
      </rPr>
      <t>～</t>
    </r>
  </si>
  <si>
    <r>
      <t>90</t>
    </r>
    <r>
      <rPr>
        <sz val="11"/>
        <color theme="1"/>
        <rFont val="ＭＳ Ｐ明朝"/>
        <family val="1"/>
        <charset val="128"/>
      </rPr>
      <t>～</t>
    </r>
  </si>
  <si>
    <r>
      <t>2000</t>
    </r>
    <r>
      <rPr>
        <sz val="11"/>
        <color theme="1"/>
        <rFont val="ＭＳ Ｐ明朝"/>
        <family val="1"/>
        <charset val="128"/>
      </rPr>
      <t>～</t>
    </r>
  </si>
  <si>
    <r>
      <t>05</t>
    </r>
    <r>
      <rPr>
        <sz val="11"/>
        <color theme="1"/>
        <rFont val="ＭＳ Ｐ明朝"/>
        <family val="1"/>
        <charset val="128"/>
      </rPr>
      <t>～</t>
    </r>
  </si>
  <si>
    <r>
      <t>10</t>
    </r>
    <r>
      <rPr>
        <sz val="11"/>
        <color theme="1"/>
        <rFont val="ＭＳ Ｐ明朝"/>
        <family val="1"/>
        <charset val="128"/>
      </rPr>
      <t>～</t>
    </r>
  </si>
  <si>
    <r>
      <t>15</t>
    </r>
    <r>
      <rPr>
        <sz val="11"/>
        <color theme="1"/>
        <rFont val="ＭＳ Ｐ明朝"/>
        <family val="1"/>
        <charset val="128"/>
      </rPr>
      <t>～</t>
    </r>
  </si>
  <si>
    <r>
      <rPr>
        <sz val="11"/>
        <color theme="1"/>
        <rFont val="ＭＳ Ｐ明朝"/>
        <family val="1"/>
        <charset val="128"/>
      </rPr>
      <t>不明</t>
    </r>
    <rPh sb="0" eb="2">
      <t>フメイ</t>
    </rPh>
    <phoneticPr fontId="4"/>
  </si>
  <si>
    <r>
      <rPr>
        <sz val="11"/>
        <color theme="1"/>
        <rFont val="ＭＳ Ｐゴシック"/>
        <family val="2"/>
        <charset val="128"/>
      </rPr>
      <t>～</t>
    </r>
    <r>
      <rPr>
        <sz val="11"/>
        <color theme="1"/>
        <rFont val="Times New Roman"/>
        <family val="1"/>
      </rPr>
      <t>1989</t>
    </r>
    <phoneticPr fontId="4"/>
  </si>
  <si>
    <r>
      <t>1990</t>
    </r>
    <r>
      <rPr>
        <sz val="11"/>
        <color theme="1"/>
        <rFont val="ＭＳ Ｐゴシック"/>
        <family val="2"/>
        <charset val="128"/>
      </rPr>
      <t>～</t>
    </r>
    <phoneticPr fontId="4"/>
  </si>
  <si>
    <r>
      <t>2000</t>
    </r>
    <r>
      <rPr>
        <sz val="11"/>
        <color theme="1"/>
        <rFont val="ＭＳ Ｐゴシック"/>
        <family val="2"/>
        <charset val="128"/>
      </rPr>
      <t>～</t>
    </r>
  </si>
  <si>
    <r>
      <t>2010</t>
    </r>
    <r>
      <rPr>
        <sz val="11"/>
        <color theme="1"/>
        <rFont val="ＭＳ Ｐゴシック"/>
        <family val="2"/>
        <charset val="128"/>
      </rPr>
      <t>～</t>
    </r>
    <phoneticPr fontId="4"/>
  </si>
  <si>
    <t>目的
区分</t>
    <phoneticPr fontId="4"/>
  </si>
  <si>
    <t>事業主体</t>
    <phoneticPr fontId="4"/>
  </si>
  <si>
    <t>ハード・ソフト
区分</t>
    <phoneticPr fontId="4"/>
  </si>
  <si>
    <t>都道府県</t>
    <phoneticPr fontId="4"/>
  </si>
  <si>
    <t>市町村</t>
    <phoneticPr fontId="4"/>
  </si>
  <si>
    <t>土地改良区</t>
    <phoneticPr fontId="4"/>
  </si>
  <si>
    <t>都道府県土地連</t>
    <phoneticPr fontId="4"/>
  </si>
  <si>
    <r>
      <t>NPO</t>
    </r>
    <r>
      <rPr>
        <sz val="11"/>
        <rFont val="ＭＳ Ｐ明朝"/>
        <family val="1"/>
        <charset val="128"/>
      </rPr>
      <t>等</t>
    </r>
    <phoneticPr fontId="4"/>
  </si>
  <si>
    <t>その他</t>
    <phoneticPr fontId="4"/>
  </si>
  <si>
    <t>ｿﾌﾄ</t>
    <phoneticPr fontId="4"/>
  </si>
  <si>
    <t>ﾊｰﾄﾞ&amp;ｿﾌﾄ</t>
    <phoneticPr fontId="4"/>
  </si>
  <si>
    <t xml:space="preserve"> </t>
    <phoneticPr fontId="4"/>
  </si>
  <si>
    <r>
      <rPr>
        <sz val="11"/>
        <color theme="1"/>
        <rFont val="ＭＳ Ｐ明朝"/>
        <family val="1"/>
        <charset val="128"/>
      </rPr>
      <t>番号</t>
    </r>
  </si>
  <si>
    <t>内容（ﾊｰﾄﾞ）</t>
    <phoneticPr fontId="4"/>
  </si>
  <si>
    <t>ﾊｰﾄﾞと
ﾊｰﾄﾞ&amp;ｿﾌﾄ</t>
    <phoneticPr fontId="4"/>
  </si>
  <si>
    <r>
      <rPr>
        <sz val="11"/>
        <color theme="1"/>
        <rFont val="ＭＳ Ｐ明朝"/>
        <family val="1"/>
        <charset val="128"/>
      </rPr>
      <t>総合事業（生産基盤＆生活環境）</t>
    </r>
  </si>
  <si>
    <t>ﾊｰﾄ/ﾞ総合事業（生産基盤＆生活環境）</t>
  </si>
  <si>
    <r>
      <rPr>
        <sz val="11"/>
        <color theme="1"/>
        <rFont val="ＭＳ Ｐ明朝"/>
        <family val="1"/>
        <charset val="128"/>
      </rPr>
      <t>総合事業（生産基盤のみ農道含む）</t>
    </r>
  </si>
  <si>
    <t>ﾊｰﾄﾞ/総合事業（生産基盤のみ農道含む）</t>
  </si>
  <si>
    <r>
      <rPr>
        <sz val="11"/>
        <color theme="1"/>
        <rFont val="ＭＳ Ｐ明朝"/>
        <family val="1"/>
        <charset val="128"/>
      </rPr>
      <t>灌漑排水</t>
    </r>
  </si>
  <si>
    <t>ﾊｰﾄﾞ/灌漑排水</t>
  </si>
  <si>
    <r>
      <rPr>
        <sz val="11"/>
        <color theme="1"/>
        <rFont val="ＭＳ Ｐ明朝"/>
        <family val="1"/>
        <charset val="128"/>
      </rPr>
      <t>圃場整備</t>
    </r>
  </si>
  <si>
    <t>ﾊｰﾄﾞ/圃場整備</t>
  </si>
  <si>
    <r>
      <rPr>
        <sz val="11"/>
        <color theme="1"/>
        <rFont val="ＭＳ Ｐ明朝"/>
        <family val="1"/>
        <charset val="128"/>
      </rPr>
      <t>畑地整備</t>
    </r>
  </si>
  <si>
    <t>ﾊｰﾄﾞ/畑地整備</t>
  </si>
  <si>
    <r>
      <rPr>
        <sz val="11"/>
        <color theme="1"/>
        <rFont val="ＭＳ Ｐ明朝"/>
        <family val="1"/>
        <charset val="128"/>
      </rPr>
      <t>農道整備</t>
    </r>
  </si>
  <si>
    <t>ﾊｰﾄﾞ/農道整備</t>
  </si>
  <si>
    <r>
      <rPr>
        <sz val="11"/>
        <color theme="1"/>
        <rFont val="ＭＳ Ｐ明朝"/>
        <family val="1"/>
        <charset val="128"/>
      </rPr>
      <t>農地防災</t>
    </r>
  </si>
  <si>
    <t>ﾊｰﾄﾞ/農地防災</t>
  </si>
  <si>
    <r>
      <rPr>
        <sz val="11"/>
        <color theme="1"/>
        <rFont val="ＭＳ Ｐ明朝"/>
        <family val="1"/>
        <charset val="128"/>
      </rPr>
      <t>農村整備（生態系保全などを含む）</t>
    </r>
  </si>
  <si>
    <t>ﾊｰﾄﾞ/農村整備（生態系保全などを含む）</t>
  </si>
  <si>
    <r>
      <rPr>
        <sz val="11"/>
        <color theme="1"/>
        <rFont val="ＭＳ Ｐ明朝"/>
        <family val="1"/>
        <charset val="128"/>
      </rPr>
      <t>ストックマネジメント</t>
    </r>
  </si>
  <si>
    <t>ﾊｰﾄﾞ/ストックマネジメント</t>
  </si>
  <si>
    <r>
      <rPr>
        <sz val="11"/>
        <color theme="1"/>
        <rFont val="ＭＳ Ｐ明朝"/>
        <family val="1"/>
        <charset val="128"/>
      </rPr>
      <t>災害復旧</t>
    </r>
  </si>
  <si>
    <t>ﾊｰﾄﾞ/災害復旧</t>
  </si>
  <si>
    <r>
      <rPr>
        <sz val="11"/>
        <color theme="1"/>
        <rFont val="ＭＳ Ｐ明朝"/>
        <family val="1"/>
        <charset val="128"/>
      </rPr>
      <t>その他（循環灌漑、小水力）</t>
    </r>
  </si>
  <si>
    <t>ﾊｰﾄﾞ/その他（循環灌漑、小水力）</t>
  </si>
  <si>
    <t>内容（ｿﾌﾄ）</t>
    <phoneticPr fontId="4"/>
  </si>
  <si>
    <t>ｿﾌﾄ/調査費</t>
  </si>
  <si>
    <r>
      <rPr>
        <sz val="11"/>
        <color theme="1"/>
        <rFont val="ＭＳ Ｐ明朝"/>
        <family val="1"/>
        <charset val="128"/>
      </rPr>
      <t>調査費</t>
    </r>
  </si>
  <si>
    <t>ｿﾌﾄ/計画策定</t>
  </si>
  <si>
    <r>
      <rPr>
        <sz val="11"/>
        <color theme="1"/>
        <rFont val="ＭＳ Ｐ明朝"/>
        <family val="1"/>
        <charset val="128"/>
      </rPr>
      <t>計画策定</t>
    </r>
  </si>
  <si>
    <t>ｿﾌﾄ/技術開発</t>
  </si>
  <si>
    <r>
      <rPr>
        <sz val="11"/>
        <color theme="1"/>
        <rFont val="ＭＳ Ｐ明朝"/>
        <family val="1"/>
        <charset val="128"/>
      </rPr>
      <t>技術開発</t>
    </r>
  </si>
  <si>
    <t>ｿﾌﾄ/負担金対策</t>
  </si>
  <si>
    <r>
      <rPr>
        <sz val="11"/>
        <color theme="1"/>
        <rFont val="ＭＳ Ｐ明朝"/>
        <family val="1"/>
        <charset val="128"/>
      </rPr>
      <t>負担金対策</t>
    </r>
  </si>
  <si>
    <t>ｿﾌﾄ/維持管理費軽減</t>
  </si>
  <si>
    <r>
      <rPr>
        <sz val="11"/>
        <color theme="1"/>
        <rFont val="ＭＳ Ｐ明朝"/>
        <family val="1"/>
        <charset val="128"/>
      </rPr>
      <t>維持管理費軽減</t>
    </r>
  </si>
  <si>
    <t>ｿﾌﾄ/農地利用集積推進</t>
  </si>
  <si>
    <r>
      <rPr>
        <sz val="11"/>
        <color theme="1"/>
        <rFont val="ＭＳ Ｐ明朝"/>
        <family val="1"/>
        <charset val="128"/>
      </rPr>
      <t>農地利用集積推進</t>
    </r>
  </si>
  <si>
    <t>ｿﾌﾄ/地域環境保全活動</t>
  </si>
  <si>
    <r>
      <rPr>
        <sz val="11"/>
        <color theme="1"/>
        <rFont val="ＭＳ Ｐ明朝"/>
        <family val="1"/>
        <charset val="128"/>
      </rPr>
      <t>地域環境保全活動</t>
    </r>
  </si>
  <si>
    <t>ｿﾌﾄ/防災対策</t>
  </si>
  <si>
    <r>
      <rPr>
        <sz val="11"/>
        <color theme="1"/>
        <rFont val="ＭＳ Ｐ明朝"/>
        <family val="1"/>
        <charset val="128"/>
      </rPr>
      <t>防災対策</t>
    </r>
  </si>
  <si>
    <t>ｿﾌﾄ/その他</t>
  </si>
  <si>
    <r>
      <rPr>
        <sz val="11"/>
        <color theme="1"/>
        <rFont val="ＭＳ Ｐ明朝"/>
        <family val="1"/>
        <charset val="128"/>
      </rPr>
      <t>その他</t>
    </r>
  </si>
  <si>
    <r>
      <rPr>
        <sz val="12"/>
        <color theme="1"/>
        <rFont val="ＭＳ Ｐ明朝"/>
        <family val="1"/>
        <charset val="128"/>
      </rPr>
      <t>補助率のかさ上げ</t>
    </r>
  </si>
  <si>
    <r>
      <rPr>
        <sz val="11"/>
        <color theme="1"/>
        <rFont val="ＭＳ Ｐ明朝"/>
        <family val="1"/>
        <charset val="128"/>
      </rPr>
      <t>補助率のかさ上げ</t>
    </r>
  </si>
  <si>
    <r>
      <rPr>
        <sz val="12"/>
        <color theme="1"/>
        <rFont val="ＭＳ Ｐ明朝"/>
        <family val="1"/>
        <charset val="128"/>
      </rPr>
      <t>地元負担金を直接軽減</t>
    </r>
  </si>
  <si>
    <r>
      <rPr>
        <sz val="11"/>
        <color theme="1"/>
        <rFont val="ＭＳ Ｐ明朝"/>
        <family val="1"/>
        <charset val="128"/>
      </rPr>
      <t>地元負担金を直接軽減</t>
    </r>
  </si>
  <si>
    <r>
      <rPr>
        <sz val="12"/>
        <color theme="1"/>
        <rFont val="ＭＳ Ｐ明朝"/>
        <family val="1"/>
        <charset val="128"/>
      </rPr>
      <t>低利融資による軽減</t>
    </r>
  </si>
  <si>
    <r>
      <rPr>
        <sz val="11"/>
        <color theme="1"/>
        <rFont val="ＭＳ Ｐ明朝"/>
        <family val="1"/>
        <charset val="128"/>
      </rPr>
      <t>低利融資による軽減</t>
    </r>
  </si>
  <si>
    <r>
      <rPr>
        <sz val="12"/>
        <color theme="1"/>
        <rFont val="ＭＳ Ｐ明朝"/>
        <family val="1"/>
        <charset val="128"/>
      </rPr>
      <t>地元負担なし</t>
    </r>
  </si>
  <si>
    <r>
      <rPr>
        <sz val="11"/>
        <color theme="1"/>
        <rFont val="ＭＳ Ｐ明朝"/>
        <family val="1"/>
        <charset val="128"/>
      </rPr>
      <t>地元負担なし</t>
    </r>
  </si>
  <si>
    <r>
      <rPr>
        <sz val="12"/>
        <color theme="1"/>
        <rFont val="ＭＳ Ｐ明朝"/>
        <family val="1"/>
        <charset val="128"/>
      </rPr>
      <t>事業完了後の償還金の軽減</t>
    </r>
  </si>
  <si>
    <r>
      <rPr>
        <sz val="11"/>
        <color theme="1"/>
        <rFont val="ＭＳ Ｐ明朝"/>
        <family val="1"/>
        <charset val="128"/>
      </rPr>
      <t>事業完了後の償還金の軽減</t>
    </r>
  </si>
  <si>
    <r>
      <rPr>
        <sz val="12"/>
        <color theme="1"/>
        <rFont val="ＭＳ Ｐ明朝"/>
        <family val="1"/>
        <charset val="128"/>
      </rPr>
      <t>その他</t>
    </r>
  </si>
  <si>
    <r>
      <rPr>
        <sz val="11"/>
        <color theme="1"/>
        <rFont val="ＭＳ Ｐ明朝"/>
        <family val="1"/>
        <charset val="128"/>
      </rPr>
      <t>対象地域の拡大</t>
    </r>
  </si>
  <si>
    <r>
      <rPr>
        <sz val="11"/>
        <color theme="1"/>
        <rFont val="ＭＳ Ｐ明朝"/>
        <family val="1"/>
        <charset val="128"/>
      </rPr>
      <t>対象工種（事業）の拡大</t>
    </r>
  </si>
  <si>
    <r>
      <rPr>
        <sz val="11"/>
        <color theme="1"/>
        <rFont val="ＭＳ Ｐ明朝"/>
        <family val="1"/>
        <charset val="128"/>
      </rPr>
      <t>採択面積の引下</t>
    </r>
  </si>
  <si>
    <r>
      <rPr>
        <sz val="12"/>
        <color theme="1"/>
        <rFont val="ＭＳ Ｐ明朝"/>
        <family val="1"/>
        <charset val="128"/>
      </rPr>
      <t>対象地域の拡大</t>
    </r>
  </si>
  <si>
    <r>
      <rPr>
        <sz val="11"/>
        <color theme="1"/>
        <rFont val="ＭＳ Ｐ明朝"/>
        <family val="1"/>
        <charset val="128"/>
      </rPr>
      <t>最小事業費引下</t>
    </r>
  </si>
  <si>
    <r>
      <rPr>
        <sz val="12"/>
        <color theme="1"/>
        <rFont val="ＭＳ Ｐ明朝"/>
        <family val="1"/>
        <charset val="128"/>
      </rPr>
      <t>対象工種（事業）の拡大</t>
    </r>
  </si>
  <si>
    <r>
      <t>21</t>
    </r>
    <r>
      <rPr>
        <sz val="11"/>
        <color theme="1"/>
        <rFont val="ＭＳ Ｐ明朝"/>
        <family val="1"/>
        <charset val="128"/>
      </rPr>
      <t>～</t>
    </r>
    <r>
      <rPr>
        <sz val="11"/>
        <color theme="1"/>
        <rFont val="Times New Roman"/>
        <family val="1"/>
      </rPr>
      <t>24</t>
    </r>
    <r>
      <rPr>
        <sz val="11"/>
        <color theme="1"/>
        <rFont val="ＭＳ Ｐ明朝"/>
        <family val="1"/>
        <charset val="128"/>
      </rPr>
      <t>の複数</t>
    </r>
  </si>
  <si>
    <r>
      <rPr>
        <sz val="12"/>
        <color theme="1"/>
        <rFont val="ＭＳ Ｐ明朝"/>
        <family val="1"/>
        <charset val="128"/>
      </rPr>
      <t>採択面積の引下</t>
    </r>
  </si>
  <si>
    <r>
      <rPr>
        <sz val="12"/>
        <color theme="1"/>
        <rFont val="ＭＳ Ｐ明朝"/>
        <family val="1"/>
        <charset val="128"/>
      </rPr>
      <t>最小事業費引下</t>
    </r>
  </si>
  <si>
    <r>
      <t>.</t>
    </r>
    <r>
      <rPr>
        <sz val="11"/>
        <color theme="1"/>
        <rFont val="ＭＳ Ｐ明朝"/>
        <family val="1"/>
        <charset val="128"/>
      </rPr>
      <t>国事業の直接補完事業（国事業地区の負担金対策）対象</t>
    </r>
  </si>
  <si>
    <r>
      <t>21</t>
    </r>
    <r>
      <rPr>
        <sz val="12"/>
        <color theme="1"/>
        <rFont val="ＭＳ Ｐ明朝"/>
        <family val="1"/>
        <charset val="128"/>
      </rPr>
      <t>～</t>
    </r>
    <r>
      <rPr>
        <sz val="12"/>
        <color theme="1"/>
        <rFont val="Times New Roman"/>
        <family val="1"/>
      </rPr>
      <t>24</t>
    </r>
    <r>
      <rPr>
        <sz val="12"/>
        <color theme="1"/>
        <rFont val="ＭＳ Ｐ明朝"/>
        <family val="1"/>
        <charset val="128"/>
      </rPr>
      <t>の複数</t>
    </r>
  </si>
  <si>
    <r>
      <rPr>
        <sz val="11"/>
        <color theme="1"/>
        <rFont val="ＭＳ Ｐ明朝"/>
        <family val="1"/>
        <charset val="128"/>
      </rPr>
      <t>国事業の関連事業（国事業の採択基準外地区の採択）</t>
    </r>
  </si>
  <si>
    <r>
      <rPr>
        <sz val="11"/>
        <color theme="1"/>
        <rFont val="ＭＳ Ｐ明朝"/>
        <family val="1"/>
        <charset val="128"/>
      </rPr>
      <t>国事業の関連ソフト事業（国事業採択のための調査費・計画構想策定費など）</t>
    </r>
  </si>
  <si>
    <r>
      <rPr>
        <sz val="11"/>
        <color theme="1"/>
        <rFont val="ＭＳ Ｐ明朝"/>
        <family val="1"/>
        <charset val="128"/>
      </rPr>
      <t>国事業の関連事業（国事業完了後の維持管理対策）</t>
    </r>
  </si>
  <si>
    <r>
      <rPr>
        <sz val="11"/>
        <color theme="1"/>
        <rFont val="ＭＳ Ｐ明朝"/>
        <family val="1"/>
        <charset val="128"/>
      </rPr>
      <t>国事業にない新たな事業</t>
    </r>
  </si>
  <si>
    <r>
      <t>36</t>
    </r>
    <r>
      <rPr>
        <sz val="12"/>
        <rFont val="ＭＳ Ｐ明朝"/>
        <family val="1"/>
        <charset val="128"/>
      </rPr>
      <t>　防災事業（総合）</t>
    </r>
    <rPh sb="8" eb="10">
      <t>ソウゴウ</t>
    </rPh>
    <phoneticPr fontId="4"/>
  </si>
  <si>
    <r>
      <t>34</t>
    </r>
    <r>
      <rPr>
        <sz val="12"/>
        <color theme="1"/>
        <rFont val="ＭＳ Ｐ明朝"/>
        <family val="1"/>
        <charset val="128"/>
      </rPr>
      <t>　防災事業（洪水・暴風雨対策）</t>
    </r>
    <rPh sb="3" eb="5">
      <t>ボウサイ</t>
    </rPh>
    <rPh sb="5" eb="7">
      <t>ジギョウ</t>
    </rPh>
    <rPh sb="8" eb="10">
      <t>コウズイ</t>
    </rPh>
    <rPh sb="11" eb="14">
      <t>ボウフウウ</t>
    </rPh>
    <rPh sb="14" eb="16">
      <t>タイサク</t>
    </rPh>
    <phoneticPr fontId="4"/>
  </si>
  <si>
    <r>
      <rPr>
        <sz val="12"/>
        <rFont val="ＭＳ Ｐ明朝"/>
        <family val="1"/>
        <charset val="128"/>
      </rPr>
      <t>ｿﾌﾄ</t>
    </r>
    <phoneticPr fontId="4"/>
  </si>
  <si>
    <r>
      <rPr>
        <sz val="12"/>
        <rFont val="ＭＳ Ｐ明朝"/>
        <family val="1"/>
        <charset val="128"/>
      </rPr>
      <t>ﾊｰﾄﾞ</t>
    </r>
    <phoneticPr fontId="4"/>
  </si>
  <si>
    <r>
      <rPr>
        <sz val="12"/>
        <color theme="1"/>
        <rFont val="ＭＳ Ｐ明朝"/>
        <family val="1"/>
        <charset val="128"/>
      </rPr>
      <t>ﾊｰﾄﾞ</t>
    </r>
    <r>
      <rPr>
        <sz val="12"/>
        <color theme="1"/>
        <rFont val="Times New Roman"/>
        <family val="1"/>
      </rPr>
      <t>&amp;</t>
    </r>
    <r>
      <rPr>
        <sz val="12"/>
        <color theme="1"/>
        <rFont val="ＭＳ Ｐ明朝"/>
        <family val="1"/>
        <charset val="128"/>
      </rPr>
      <t>ｿﾌﾄ</t>
    </r>
    <phoneticPr fontId="4"/>
  </si>
  <si>
    <t>新規</t>
    <rPh sb="0" eb="2">
      <t>シンキ</t>
    </rPh>
    <phoneticPr fontId="4"/>
  </si>
  <si>
    <t>名称変更</t>
    <rPh sb="0" eb="2">
      <t>メイショウ</t>
    </rPh>
    <rPh sb="2" eb="4">
      <t>ヘンコウ</t>
    </rPh>
    <phoneticPr fontId="4"/>
  </si>
  <si>
    <t>名称変更等</t>
    <rPh sb="0" eb="2">
      <t>メイショウ</t>
    </rPh>
    <rPh sb="2" eb="4">
      <t>ヘンコウ</t>
    </rPh>
    <rPh sb="4" eb="5">
      <t>トウ</t>
    </rPh>
    <phoneticPr fontId="4"/>
  </si>
  <si>
    <t>改正</t>
    <rPh sb="0" eb="2">
      <t>カイセイ</t>
    </rPh>
    <phoneticPr fontId="4"/>
  </si>
  <si>
    <t>ハード・ソフト区分</t>
    <phoneticPr fontId="4"/>
  </si>
  <si>
    <t>土地改良施行予定地区計画調査費</t>
    <rPh sb="0" eb="2">
      <t>トチ</t>
    </rPh>
    <rPh sb="2" eb="4">
      <t>カイリョウ</t>
    </rPh>
    <rPh sb="6" eb="8">
      <t>ヨテイ</t>
    </rPh>
    <rPh sb="8" eb="10">
      <t>チク</t>
    </rPh>
    <rPh sb="10" eb="12">
      <t>ケイカク</t>
    </rPh>
    <rPh sb="12" eb="15">
      <t>チョウサヒ</t>
    </rPh>
    <phoneticPr fontId="4"/>
  </si>
  <si>
    <t>滋賀県小規模土地改良事業</t>
    <rPh sb="0" eb="3">
      <t>シガケン</t>
    </rPh>
    <phoneticPr fontId="4"/>
  </si>
  <si>
    <t>県単独農業農村整備事業</t>
    <phoneticPr fontId="4"/>
  </si>
  <si>
    <t>農地集約化基盤整備促進事業</t>
    <rPh sb="0" eb="2">
      <t>ノウチ</t>
    </rPh>
    <rPh sb="2" eb="5">
      <t>シュウヤクカ</t>
    </rPh>
    <rPh sb="5" eb="7">
      <t>キバン</t>
    </rPh>
    <rPh sb="7" eb="9">
      <t>セイビ</t>
    </rPh>
    <rPh sb="9" eb="11">
      <t>ソクシン</t>
    </rPh>
    <rPh sb="11" eb="13">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</si>
</sst>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ＭＳ Ｐゴシック"/>
      <family val="2"/>
      <charset val="128"/>
      <scheme val="minor"/>
    </font>
    <font>
      <sz val="11"/>
      <color theme="1"/>
      <name val="ＭＳ Ｐゴシック"/>
      <family val="2"/>
      <charset val="128"/>
      <scheme val="minor"/>
    </font>
    <font>
      <b/>
      <sz val="14"/>
      <color theme="1"/>
      <name val="ＭＳ Ｐゴシック"/>
      <family val="2"/>
      <charset val="128"/>
      <scheme val="minor"/>
    </font>
    <font>
      <sz val="14"/>
      <color theme="1"/>
      <name val="ＭＳ Ｐ明朝"/>
      <family val="1"/>
      <charset val="128"/>
    </font>
    <font>
      <sz val="6"/>
      <name val="ＭＳ Ｐゴシック"/>
      <family val="2"/>
      <charset val="128"/>
      <scheme val="minor"/>
    </font>
    <font>
      <sz val="12"/>
      <color theme="1"/>
      <name val="ＭＳ Ｐ明朝"/>
      <family val="1"/>
      <charset val="128"/>
    </font>
    <font>
      <sz val="10"/>
      <color theme="1"/>
      <name val="ＭＳ Ｐ明朝"/>
      <family val="1"/>
      <charset val="128"/>
    </font>
    <font>
      <sz val="9"/>
      <color theme="1"/>
      <name val="Times New Roman"/>
      <family val="1"/>
    </font>
    <font>
      <sz val="9"/>
      <color theme="1"/>
      <name val="ＭＳ Ｐ明朝"/>
      <family val="1"/>
      <charset val="128"/>
    </font>
    <font>
      <sz val="10"/>
      <color theme="1"/>
      <name val="Times New Roman"/>
      <family val="1"/>
    </font>
    <font>
      <sz val="11"/>
      <color theme="1"/>
      <name val="ＭＳ Ｐ明朝"/>
      <family val="1"/>
      <charset val="128"/>
    </font>
    <font>
      <sz val="12"/>
      <color theme="1"/>
      <name val="Times New Roman"/>
      <family val="1"/>
    </font>
    <font>
      <sz val="11"/>
      <color theme="1"/>
      <name val="Times New Roman"/>
      <family val="1"/>
    </font>
    <font>
      <sz val="12"/>
      <name val="Times New Roman"/>
      <family val="1"/>
    </font>
    <font>
      <sz val="12"/>
      <name val="ＭＳ Ｐ明朝"/>
      <family val="1"/>
      <charset val="128"/>
    </font>
    <font>
      <sz val="10"/>
      <name val="ＭＳ Ｐ明朝"/>
      <family val="1"/>
      <charset val="128"/>
    </font>
    <font>
      <sz val="14"/>
      <color theme="1"/>
      <name val="Times New Roman"/>
      <family val="1"/>
    </font>
    <font>
      <sz val="11"/>
      <name val="Times New Roman"/>
      <family val="1"/>
    </font>
    <font>
      <sz val="11"/>
      <name val="ＭＳ Ｐ明朝"/>
      <family val="1"/>
      <charset val="128"/>
    </font>
    <font>
      <sz val="11"/>
      <color rgb="FFFF0000"/>
      <name val="Times New Roman"/>
      <family val="1"/>
    </font>
    <font>
      <sz val="11"/>
      <name val="ＭＳ Ｐゴシック"/>
      <family val="2"/>
      <charset val="128"/>
      <scheme val="minor"/>
    </font>
    <font>
      <u val="double"/>
      <sz val="12"/>
      <color theme="1"/>
      <name val="Times New Roman"/>
      <family val="1"/>
    </font>
    <font>
      <strike/>
      <sz val="12"/>
      <name val="Times New Roman"/>
      <family val="1"/>
    </font>
    <font>
      <b/>
      <sz val="9"/>
      <color indexed="81"/>
      <name val="ＭＳ Ｐゴシック"/>
      <family val="3"/>
      <charset val="128"/>
    </font>
    <font>
      <sz val="9"/>
      <color indexed="81"/>
      <name val="ＭＳ Ｐゴシック"/>
      <family val="3"/>
      <charset val="128"/>
    </font>
    <font>
      <b/>
      <u val="double"/>
      <sz val="14"/>
      <color theme="1"/>
      <name val="ＭＳ Ｐゴシック"/>
      <family val="3"/>
      <charset val="128"/>
      <scheme val="minor"/>
    </font>
    <font>
      <sz val="9"/>
      <color rgb="FFFF0000"/>
      <name val="ＭＳ Ｐ明朝"/>
      <family val="1"/>
      <charset val="128"/>
    </font>
    <font>
      <sz val="10"/>
      <color rgb="FFFF0000"/>
      <name val="ＭＳ Ｐ明朝"/>
      <family val="1"/>
      <charset val="128"/>
    </font>
    <font>
      <u val="double"/>
      <sz val="12"/>
      <color theme="1"/>
      <name val="ＭＳ Ｐ明朝"/>
      <family val="1"/>
      <charset val="128"/>
    </font>
    <font>
      <b/>
      <sz val="12"/>
      <color theme="1"/>
      <name val="ＭＳ Ｐゴシック"/>
      <family val="3"/>
      <charset val="128"/>
    </font>
    <font>
      <b/>
      <sz val="12"/>
      <name val="ＭＳ Ｐゴシック"/>
      <family val="3"/>
      <charset val="128"/>
    </font>
    <font>
      <b/>
      <sz val="14"/>
      <color theme="1"/>
      <name val="ＭＳ Ｐゴシック"/>
      <family val="3"/>
      <charset val="128"/>
    </font>
    <font>
      <b/>
      <sz val="14"/>
      <color theme="1"/>
      <name val="ＭＳ Ｐ明朝"/>
      <family val="1"/>
      <charset val="128"/>
    </font>
    <font>
      <sz val="11"/>
      <color rgb="FFFF0000"/>
      <name val="ＭＳ Ｐ明朝"/>
      <family val="1"/>
      <charset val="128"/>
    </font>
    <font>
      <sz val="11"/>
      <color theme="1"/>
      <name val="ＭＳ Ｐゴシック"/>
      <family val="2"/>
      <charset val="128"/>
    </font>
    <font>
      <sz val="11"/>
      <name val="Traditional Arabic"/>
      <family val="1"/>
    </font>
    <font>
      <u val="double"/>
      <sz val="12"/>
      <name val="Times New Roman"/>
      <family val="1"/>
    </font>
    <font>
      <sz val="8"/>
      <color theme="1"/>
      <name val="ＭＳ Ｐ明朝"/>
      <family val="1"/>
      <charset val="12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CFF"/>
        <bgColor indexed="64"/>
      </patternFill>
    </fill>
    <fill>
      <patternFill patternType="solid">
        <fgColor rgb="FFCCECFF"/>
        <bgColor indexed="64"/>
      </patternFill>
    </fill>
    <fill>
      <patternFill patternType="solid">
        <fgColor theme="8" tint="0.79998168889431442"/>
        <bgColor indexed="64"/>
      </patternFill>
    </fill>
    <fill>
      <patternFill patternType="solid">
        <fgColor rgb="FFFFFF99"/>
        <bgColor indexed="64"/>
      </patternFill>
    </fill>
    <fill>
      <patternFill patternType="solid">
        <fgColor theme="7" tint="0.59999389629810485"/>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920">
    <xf numFmtId="0" fontId="0" fillId="0" borderId="0" xfId="0">
      <alignment vertical="center"/>
    </xf>
    <xf numFmtId="0" fontId="6" fillId="0" borderId="10" xfId="0" applyFont="1" applyFill="1" applyBorder="1" applyAlignment="1">
      <alignment horizontal="center" vertical="center" wrapText="1"/>
    </xf>
    <xf numFmtId="0" fontId="5" fillId="0" borderId="10" xfId="0" applyFont="1" applyFill="1" applyBorder="1" applyAlignment="1">
      <alignment horizontal="center" vertical="center"/>
    </xf>
    <xf numFmtId="0" fontId="10" fillId="0" borderId="15" xfId="0" applyFont="1" applyBorder="1" applyAlignment="1">
      <alignment horizontal="center" vertical="center"/>
    </xf>
    <xf numFmtId="0" fontId="11" fillId="0" borderId="2" xfId="0" applyFont="1" applyBorder="1" applyAlignment="1">
      <alignment horizontal="center" vertical="center"/>
    </xf>
    <xf numFmtId="0" fontId="5" fillId="0" borderId="2" xfId="0" applyFont="1" applyBorder="1" applyAlignment="1">
      <alignment horizontal="left" vertical="center"/>
    </xf>
    <xf numFmtId="0" fontId="11" fillId="0" borderId="2" xfId="0" applyFont="1" applyFill="1" applyBorder="1" applyAlignment="1">
      <alignment horizontal="center" vertical="center"/>
    </xf>
    <xf numFmtId="0" fontId="12" fillId="0" borderId="2" xfId="0" applyFont="1" applyBorder="1">
      <alignment vertical="center"/>
    </xf>
    <xf numFmtId="0" fontId="12" fillId="0" borderId="16" xfId="0" applyFont="1" applyBorder="1">
      <alignment vertical="center"/>
    </xf>
    <xf numFmtId="0" fontId="10" fillId="0" borderId="1" xfId="0" applyFont="1" applyBorder="1" applyAlignment="1">
      <alignment horizontal="center" vertical="center"/>
    </xf>
    <xf numFmtId="0" fontId="11" fillId="0" borderId="3" xfId="0" applyFont="1" applyBorder="1" applyAlignment="1">
      <alignment horizontal="center" vertical="center"/>
    </xf>
    <xf numFmtId="0" fontId="5" fillId="0" borderId="3" xfId="0" applyFont="1" applyBorder="1" applyAlignment="1">
      <alignment horizontal="left" vertical="center"/>
    </xf>
    <xf numFmtId="0" fontId="11" fillId="0" borderId="3" xfId="0" applyFont="1" applyFill="1" applyBorder="1" applyAlignment="1">
      <alignment horizontal="center" vertical="center"/>
    </xf>
    <xf numFmtId="0" fontId="12" fillId="0" borderId="3" xfId="0" applyFont="1" applyBorder="1">
      <alignment vertical="center"/>
    </xf>
    <xf numFmtId="0" fontId="12" fillId="0" borderId="7" xfId="0" applyFont="1" applyBorder="1">
      <alignment vertical="center"/>
    </xf>
    <xf numFmtId="0" fontId="10" fillId="0" borderId="8" xfId="0" applyFont="1" applyBorder="1" applyAlignment="1">
      <alignment horizontal="center" vertical="center"/>
    </xf>
    <xf numFmtId="0" fontId="11" fillId="0" borderId="10" xfId="0" applyFont="1" applyBorder="1" applyAlignment="1">
      <alignment horizontal="center" vertical="center"/>
    </xf>
    <xf numFmtId="0" fontId="5" fillId="0" borderId="10" xfId="0" applyFont="1" applyBorder="1" applyAlignment="1">
      <alignment horizontal="left" vertical="center"/>
    </xf>
    <xf numFmtId="0" fontId="11" fillId="0" borderId="10" xfId="0" applyFont="1" applyFill="1" applyBorder="1" applyAlignment="1">
      <alignment horizontal="center" vertical="center"/>
    </xf>
    <xf numFmtId="0" fontId="12" fillId="0" borderId="10" xfId="0" applyFont="1" applyBorder="1">
      <alignment vertical="center"/>
    </xf>
    <xf numFmtId="0" fontId="12" fillId="0" borderId="14" xfId="0" applyFont="1" applyBorder="1">
      <alignment vertical="center"/>
    </xf>
    <xf numFmtId="0" fontId="10" fillId="0" borderId="17" xfId="0" applyFont="1" applyBorder="1" applyAlignment="1">
      <alignment horizontal="center" vertical="center"/>
    </xf>
    <xf numFmtId="0" fontId="11" fillId="0" borderId="18" xfId="0" applyFont="1" applyBorder="1" applyAlignment="1">
      <alignment horizontal="center" vertical="center"/>
    </xf>
    <xf numFmtId="0" fontId="5" fillId="0" borderId="18" xfId="0" applyFont="1" applyBorder="1" applyAlignment="1">
      <alignment horizontal="left" vertical="center"/>
    </xf>
    <xf numFmtId="0" fontId="11" fillId="0" borderId="18" xfId="0" applyFont="1" applyFill="1" applyBorder="1" applyAlignment="1">
      <alignment horizontal="center" vertical="center"/>
    </xf>
    <xf numFmtId="0" fontId="12" fillId="0" borderId="18" xfId="0" applyFont="1" applyBorder="1">
      <alignment vertical="center"/>
    </xf>
    <xf numFmtId="0" fontId="12" fillId="0" borderId="19" xfId="0" applyFont="1" applyBorder="1">
      <alignment vertical="center"/>
    </xf>
    <xf numFmtId="0" fontId="13" fillId="0" borderId="20" xfId="0" quotePrefix="1" applyFont="1" applyFill="1" applyBorder="1" applyAlignment="1">
      <alignment horizontal="center" vertical="center"/>
    </xf>
    <xf numFmtId="0" fontId="13" fillId="0" borderId="21" xfId="0" quotePrefix="1" applyFont="1" applyFill="1" applyBorder="1" applyAlignment="1">
      <alignment horizontal="center" vertical="center"/>
    </xf>
    <xf numFmtId="0" fontId="14" fillId="0" borderId="21" xfId="0" applyFont="1" applyFill="1" applyBorder="1" applyAlignment="1">
      <alignment horizontal="left" vertical="center"/>
    </xf>
    <xf numFmtId="0" fontId="13" fillId="0" borderId="21" xfId="0" applyFont="1" applyFill="1" applyBorder="1" applyAlignment="1">
      <alignment horizontal="center" vertical="center"/>
    </xf>
    <xf numFmtId="0" fontId="11" fillId="0" borderId="21" xfId="0" applyFont="1" applyBorder="1" applyAlignment="1">
      <alignment horizontal="center" vertical="center"/>
    </xf>
    <xf numFmtId="0" fontId="13" fillId="0" borderId="21" xfId="0" applyFont="1" applyBorder="1" applyAlignment="1">
      <alignment horizontal="center" vertical="center"/>
    </xf>
    <xf numFmtId="0" fontId="12" fillId="0" borderId="23" xfId="0" applyFont="1" applyBorder="1">
      <alignment vertical="center"/>
    </xf>
    <xf numFmtId="0" fontId="12" fillId="0" borderId="24" xfId="0" quotePrefix="1" applyFont="1" applyBorder="1" applyAlignment="1">
      <alignment horizontal="center" vertical="center"/>
    </xf>
    <xf numFmtId="0" fontId="13" fillId="0" borderId="17" xfId="0" quotePrefix="1" applyFont="1" applyFill="1" applyBorder="1" applyAlignment="1">
      <alignment horizontal="center" vertical="center"/>
    </xf>
    <xf numFmtId="0" fontId="13" fillId="0" borderId="18" xfId="0" quotePrefix="1" applyFont="1" applyFill="1" applyBorder="1" applyAlignment="1">
      <alignment horizontal="center" vertical="center"/>
    </xf>
    <xf numFmtId="0" fontId="15" fillId="0" borderId="18" xfId="0" applyFont="1" applyFill="1" applyBorder="1" applyAlignment="1">
      <alignment horizontal="left" vertical="center"/>
    </xf>
    <xf numFmtId="0" fontId="13" fillId="0" borderId="18" xfId="0" applyFont="1" applyFill="1" applyBorder="1" applyAlignment="1">
      <alignment horizontal="center" vertical="center"/>
    </xf>
    <xf numFmtId="0" fontId="13" fillId="0" borderId="18" xfId="0" applyFont="1" applyBorder="1" applyAlignment="1">
      <alignment horizontal="center" vertical="center"/>
    </xf>
    <xf numFmtId="0" fontId="13" fillId="0" borderId="25" xfId="0" applyFont="1" applyBorder="1" applyAlignment="1">
      <alignment horizontal="center" vertical="center"/>
    </xf>
    <xf numFmtId="0" fontId="12" fillId="0" borderId="26" xfId="0" applyFont="1" applyBorder="1">
      <alignment vertical="center"/>
    </xf>
    <xf numFmtId="0" fontId="12" fillId="0" borderId="19" xfId="0" quotePrefix="1" applyFont="1" applyBorder="1" applyAlignment="1">
      <alignment horizontal="center" vertical="center"/>
    </xf>
    <xf numFmtId="0" fontId="14" fillId="0" borderId="18" xfId="0" applyFont="1" applyFill="1" applyBorder="1" applyAlignment="1">
      <alignment horizontal="left" vertical="center"/>
    </xf>
    <xf numFmtId="0" fontId="10" fillId="0" borderId="19" xfId="0" applyFont="1" applyBorder="1" applyAlignment="1">
      <alignment horizontal="center" vertical="center"/>
    </xf>
    <xf numFmtId="0" fontId="12" fillId="0" borderId="19" xfId="0" applyFont="1" applyBorder="1" applyAlignment="1">
      <alignment horizontal="center" vertical="center"/>
    </xf>
    <xf numFmtId="0" fontId="13" fillId="0" borderId="27" xfId="0" quotePrefix="1" applyFont="1" applyFill="1" applyBorder="1" applyAlignment="1">
      <alignment horizontal="center" vertical="center"/>
    </xf>
    <xf numFmtId="0" fontId="13" fillId="0" borderId="28" xfId="0" quotePrefix="1" applyFont="1" applyFill="1" applyBorder="1" applyAlignment="1">
      <alignment horizontal="center" vertical="center"/>
    </xf>
    <xf numFmtId="0" fontId="14" fillId="0" borderId="28" xfId="0" applyFont="1" applyBorder="1" applyAlignment="1">
      <alignment horizontal="left" vertical="center"/>
    </xf>
    <xf numFmtId="0" fontId="13" fillId="0" borderId="28" xfId="0" applyFont="1" applyFill="1" applyBorder="1" applyAlignment="1">
      <alignment horizontal="center" vertical="center"/>
    </xf>
    <xf numFmtId="0" fontId="13" fillId="0" borderId="28" xfId="0" applyFont="1" applyBorder="1" applyAlignment="1">
      <alignment horizontal="center" vertical="center"/>
    </xf>
    <xf numFmtId="0" fontId="11" fillId="0" borderId="28" xfId="0" applyFont="1" applyBorder="1" applyAlignment="1">
      <alignment horizontal="center" vertical="center"/>
    </xf>
    <xf numFmtId="0" fontId="12" fillId="0" borderId="30" xfId="0" applyFont="1" applyBorder="1">
      <alignment vertical="center"/>
    </xf>
    <xf numFmtId="0" fontId="12" fillId="0" borderId="31" xfId="0" applyFont="1" applyBorder="1" applyAlignment="1">
      <alignment horizontal="center" vertical="center"/>
    </xf>
    <xf numFmtId="0" fontId="5" fillId="0" borderId="1" xfId="0" applyFont="1" applyBorder="1" applyAlignment="1">
      <alignment horizontal="center" vertical="center"/>
    </xf>
    <xf numFmtId="0" fontId="5" fillId="0" borderId="17" xfId="0" applyFont="1" applyBorder="1" applyAlignment="1">
      <alignment horizontal="center" vertical="center"/>
    </xf>
    <xf numFmtId="0" fontId="8" fillId="0" borderId="18" xfId="0" applyFont="1" applyBorder="1" applyAlignment="1">
      <alignment horizontal="left" vertical="center"/>
    </xf>
    <xf numFmtId="0" fontId="11" fillId="0" borderId="17" xfId="0" applyFont="1" applyBorder="1" applyAlignment="1">
      <alignment horizontal="center" vertical="center"/>
    </xf>
    <xf numFmtId="0" fontId="16" fillId="0" borderId="18" xfId="0" applyFont="1" applyBorder="1">
      <alignment vertical="center"/>
    </xf>
    <xf numFmtId="0" fontId="10" fillId="0" borderId="18" xfId="0" applyFont="1" applyBorder="1">
      <alignment vertical="center"/>
    </xf>
    <xf numFmtId="0" fontId="12" fillId="0" borderId="18" xfId="0" applyFont="1" applyBorder="1" applyAlignment="1">
      <alignment horizontal="center" vertical="center"/>
    </xf>
    <xf numFmtId="0" fontId="11" fillId="0" borderId="8" xfId="0" applyFont="1" applyBorder="1" applyAlignment="1">
      <alignment horizontal="center" vertical="center"/>
    </xf>
    <xf numFmtId="0" fontId="16" fillId="0" borderId="10" xfId="0" applyFont="1" applyBorder="1">
      <alignment vertical="center"/>
    </xf>
    <xf numFmtId="0" fontId="12" fillId="0" borderId="10" xfId="0" applyFont="1" applyBorder="1" applyAlignment="1">
      <alignment horizontal="center" vertical="center"/>
    </xf>
    <xf numFmtId="0" fontId="5" fillId="0" borderId="1" xfId="0" applyFont="1" applyFill="1" applyBorder="1" applyAlignment="1">
      <alignment horizontal="center" vertical="center"/>
    </xf>
    <xf numFmtId="0" fontId="11" fillId="0" borderId="3" xfId="0" quotePrefix="1" applyFont="1" applyFill="1" applyBorder="1" applyAlignment="1">
      <alignment horizontal="center" vertical="center"/>
    </xf>
    <xf numFmtId="0" fontId="5" fillId="0" borderId="3" xfId="0" applyFont="1" applyFill="1" applyBorder="1" applyAlignment="1">
      <alignment horizontal="left" vertical="center"/>
    </xf>
    <xf numFmtId="0" fontId="11" fillId="0" borderId="3" xfId="0" applyNumberFormat="1" applyFont="1" applyFill="1" applyBorder="1" applyAlignment="1">
      <alignment horizontal="center" vertical="center"/>
    </xf>
    <xf numFmtId="0" fontId="11" fillId="0" borderId="32" xfId="0" applyFont="1" applyFill="1" applyBorder="1" applyAlignment="1">
      <alignment horizontal="center" vertical="center"/>
    </xf>
    <xf numFmtId="0" fontId="17" fillId="0" borderId="3" xfId="0" applyFont="1" applyFill="1" applyBorder="1">
      <alignment vertical="center"/>
    </xf>
    <xf numFmtId="0" fontId="17" fillId="0" borderId="7" xfId="0" applyFont="1" applyFill="1" applyBorder="1">
      <alignment vertical="center"/>
    </xf>
    <xf numFmtId="0" fontId="5" fillId="0" borderId="17" xfId="0" applyFont="1" applyFill="1" applyBorder="1" applyAlignment="1">
      <alignment horizontal="center" vertical="center"/>
    </xf>
    <xf numFmtId="0" fontId="11" fillId="0" borderId="18" xfId="0" quotePrefix="1" applyFont="1" applyFill="1" applyBorder="1" applyAlignment="1">
      <alignment horizontal="center" vertical="center"/>
    </xf>
    <xf numFmtId="0" fontId="5" fillId="0" borderId="18" xfId="0" applyFont="1" applyFill="1" applyBorder="1" applyAlignment="1">
      <alignment horizontal="left" vertical="center"/>
    </xf>
    <xf numFmtId="0" fontId="11" fillId="0" borderId="18" xfId="0" applyNumberFormat="1" applyFont="1" applyFill="1" applyBorder="1" applyAlignment="1">
      <alignment horizontal="center" vertical="center"/>
    </xf>
    <xf numFmtId="0" fontId="13" fillId="0" borderId="33" xfId="0" applyFont="1" applyFill="1" applyBorder="1" applyAlignment="1">
      <alignment horizontal="center" vertical="center"/>
    </xf>
    <xf numFmtId="0" fontId="11" fillId="0" borderId="25" xfId="0" applyFont="1" applyFill="1" applyBorder="1" applyAlignment="1">
      <alignment horizontal="center" vertical="center"/>
    </xf>
    <xf numFmtId="0" fontId="12" fillId="0" borderId="18" xfId="0" applyFont="1" applyFill="1" applyBorder="1">
      <alignment vertical="center"/>
    </xf>
    <xf numFmtId="0" fontId="12" fillId="0" borderId="19" xfId="0" applyFont="1" applyFill="1" applyBorder="1">
      <alignment vertical="center"/>
    </xf>
    <xf numFmtId="0" fontId="10" fillId="0" borderId="19" xfId="0" applyFont="1" applyFill="1" applyBorder="1" applyAlignment="1">
      <alignment horizontal="right" vertical="center"/>
    </xf>
    <xf numFmtId="0" fontId="14" fillId="0" borderId="8" xfId="0" applyFont="1" applyFill="1" applyBorder="1" applyAlignment="1">
      <alignment horizontal="center" vertical="center"/>
    </xf>
    <xf numFmtId="0" fontId="11" fillId="0" borderId="10" xfId="0" quotePrefix="1" applyFont="1" applyFill="1" applyBorder="1" applyAlignment="1">
      <alignment horizontal="center" vertical="center"/>
    </xf>
    <xf numFmtId="0" fontId="14" fillId="0" borderId="10" xfId="0" applyFont="1" applyFill="1" applyBorder="1" applyAlignment="1">
      <alignment horizontal="left" vertical="center"/>
    </xf>
    <xf numFmtId="0" fontId="11" fillId="0" borderId="10" xfId="0" applyNumberFormat="1" applyFont="1" applyFill="1" applyBorder="1" applyAlignment="1">
      <alignment horizontal="center" vertical="center"/>
    </xf>
    <xf numFmtId="0" fontId="11" fillId="0" borderId="34" xfId="0" applyFont="1" applyFill="1" applyBorder="1" applyAlignment="1">
      <alignment horizontal="center" vertical="center"/>
    </xf>
    <xf numFmtId="0" fontId="17" fillId="0" borderId="35" xfId="0" applyFont="1" applyFill="1" applyBorder="1">
      <alignment vertical="center"/>
    </xf>
    <xf numFmtId="0" fontId="17" fillId="0" borderId="14" xfId="0" applyFont="1" applyFill="1" applyBorder="1" applyAlignment="1">
      <alignment vertical="center" shrinkToFit="1"/>
    </xf>
    <xf numFmtId="0" fontId="11" fillId="0" borderId="3" xfId="0" quotePrefix="1" applyFont="1" applyBorder="1" applyAlignment="1">
      <alignment horizontal="center" vertical="center"/>
    </xf>
    <xf numFmtId="0" fontId="12" fillId="0" borderId="36" xfId="0" applyFont="1" applyFill="1" applyBorder="1">
      <alignment vertical="center"/>
    </xf>
    <xf numFmtId="0" fontId="12" fillId="0" borderId="7" xfId="0" applyFont="1" applyFill="1" applyBorder="1">
      <alignment vertical="center"/>
    </xf>
    <xf numFmtId="0" fontId="11" fillId="0" borderId="18" xfId="0" quotePrefix="1" applyFont="1" applyBorder="1" applyAlignment="1">
      <alignment horizontal="center" vertical="center"/>
    </xf>
    <xf numFmtId="0" fontId="12" fillId="0" borderId="26" xfId="0" applyFont="1" applyFill="1" applyBorder="1">
      <alignment vertical="center"/>
    </xf>
    <xf numFmtId="0" fontId="11" fillId="0" borderId="28" xfId="0" quotePrefix="1" applyFont="1" applyBorder="1" applyAlignment="1">
      <alignment horizontal="center" vertical="center"/>
    </xf>
    <xf numFmtId="0" fontId="5" fillId="0" borderId="28" xfId="0" applyFont="1" applyBorder="1" applyAlignment="1">
      <alignment horizontal="left" vertical="center"/>
    </xf>
    <xf numFmtId="0" fontId="11" fillId="0" borderId="28" xfId="0" applyFont="1" applyFill="1" applyBorder="1" applyAlignment="1">
      <alignment horizontal="center" vertical="center"/>
    </xf>
    <xf numFmtId="0" fontId="12" fillId="0" borderId="30" xfId="0" applyFont="1" applyFill="1" applyBorder="1">
      <alignment vertical="center"/>
    </xf>
    <xf numFmtId="0" fontId="12" fillId="0" borderId="31" xfId="0" applyFont="1" applyFill="1" applyBorder="1">
      <alignment vertical="center"/>
    </xf>
    <xf numFmtId="0" fontId="18" fillId="0" borderId="1" xfId="0" applyFont="1" applyBorder="1" applyAlignment="1">
      <alignment horizontal="center" vertical="center"/>
    </xf>
    <xf numFmtId="0" fontId="17" fillId="0" borderId="3" xfId="0" quotePrefix="1" applyFont="1" applyBorder="1" applyAlignment="1">
      <alignment horizontal="center" vertical="center"/>
    </xf>
    <xf numFmtId="0" fontId="18" fillId="0" borderId="3" xfId="0" applyFont="1" applyBorder="1" applyAlignment="1">
      <alignment horizontal="left" vertical="center"/>
    </xf>
    <xf numFmtId="0" fontId="17" fillId="0" borderId="36" xfId="0" applyFont="1" applyBorder="1" applyAlignment="1">
      <alignment horizontal="center" vertical="center"/>
    </xf>
    <xf numFmtId="0" fontId="17" fillId="0" borderId="3" xfId="0" applyFont="1" applyBorder="1" applyAlignment="1">
      <alignment horizontal="center" vertical="center"/>
    </xf>
    <xf numFmtId="0" fontId="17" fillId="0" borderId="3" xfId="0" applyFont="1" applyFill="1" applyBorder="1" applyAlignment="1">
      <alignment horizontal="center" vertical="center"/>
    </xf>
    <xf numFmtId="0" fontId="17" fillId="0" borderId="36" xfId="0" applyFont="1" applyBorder="1">
      <alignment vertical="center"/>
    </xf>
    <xf numFmtId="0" fontId="17" fillId="0" borderId="7" xfId="0" applyFont="1" applyBorder="1">
      <alignment vertical="center"/>
    </xf>
    <xf numFmtId="0" fontId="18" fillId="2" borderId="17" xfId="0" applyFont="1" applyFill="1" applyBorder="1" applyAlignment="1">
      <alignment horizontal="center" vertical="center"/>
    </xf>
    <xf numFmtId="49" fontId="17" fillId="2" borderId="18" xfId="0" applyNumberFormat="1" applyFont="1" applyFill="1" applyBorder="1" applyAlignment="1">
      <alignment horizontal="center" vertical="center"/>
    </xf>
    <xf numFmtId="0" fontId="18" fillId="2" borderId="18" xfId="0" applyFont="1" applyFill="1" applyBorder="1" applyAlignment="1">
      <alignment horizontal="left" vertical="center"/>
    </xf>
    <xf numFmtId="0" fontId="17" fillId="2" borderId="26" xfId="0" applyFont="1" applyFill="1" applyBorder="1" applyAlignment="1">
      <alignment horizontal="center" vertical="center"/>
    </xf>
    <xf numFmtId="0" fontId="17" fillId="2" borderId="18" xfId="0" applyFont="1" applyFill="1" applyBorder="1" applyAlignment="1">
      <alignment horizontal="center" vertical="center"/>
    </xf>
    <xf numFmtId="0" fontId="17" fillId="0" borderId="18"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18" xfId="0" applyFont="1" applyFill="1" applyBorder="1">
      <alignment vertical="center"/>
    </xf>
    <xf numFmtId="0" fontId="17" fillId="2" borderId="19" xfId="0" applyFont="1" applyFill="1" applyBorder="1">
      <alignment vertical="center"/>
    </xf>
    <xf numFmtId="1" fontId="17" fillId="2" borderId="18" xfId="0" applyNumberFormat="1" applyFont="1" applyFill="1" applyBorder="1">
      <alignment vertical="center"/>
    </xf>
    <xf numFmtId="0" fontId="19" fillId="2" borderId="18" xfId="0" applyFont="1" applyFill="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left" vertical="center"/>
    </xf>
    <xf numFmtId="0" fontId="17" fillId="0" borderId="26" xfId="0" applyFont="1" applyBorder="1" applyAlignment="1">
      <alignment horizontal="center" vertical="center"/>
    </xf>
    <xf numFmtId="0" fontId="17" fillId="0" borderId="18" xfId="0" applyFont="1" applyBorder="1" applyAlignment="1">
      <alignment horizontal="center" vertical="center"/>
    </xf>
    <xf numFmtId="38" fontId="17" fillId="0" borderId="26" xfId="1" applyFont="1" applyBorder="1">
      <alignment vertical="center"/>
    </xf>
    <xf numFmtId="0" fontId="17" fillId="0" borderId="19" xfId="0" applyFont="1" applyBorder="1">
      <alignment vertical="center"/>
    </xf>
    <xf numFmtId="0" fontId="17" fillId="0" borderId="23" xfId="0" applyFont="1" applyBorder="1" applyAlignment="1">
      <alignment horizontal="center" vertical="center"/>
    </xf>
    <xf numFmtId="0" fontId="17" fillId="0" borderId="21" xfId="0" applyFont="1" applyBorder="1" applyAlignment="1">
      <alignment horizontal="center" vertical="center"/>
    </xf>
    <xf numFmtId="0" fontId="17" fillId="0" borderId="21" xfId="0" applyFont="1" applyFill="1" applyBorder="1" applyAlignment="1">
      <alignment horizontal="center" vertical="center"/>
    </xf>
    <xf numFmtId="0" fontId="17" fillId="0" borderId="23" xfId="0" applyFont="1" applyBorder="1">
      <alignment vertical="center"/>
    </xf>
    <xf numFmtId="0" fontId="17" fillId="0" borderId="24" xfId="0" applyFont="1" applyBorder="1">
      <alignment vertical="center"/>
    </xf>
    <xf numFmtId="3" fontId="17" fillId="2" borderId="18" xfId="0" applyNumberFormat="1" applyFont="1" applyFill="1" applyBorder="1">
      <alignment vertical="center"/>
    </xf>
    <xf numFmtId="0" fontId="17" fillId="2" borderId="23"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21" xfId="0" applyFont="1" applyFill="1" applyBorder="1">
      <alignment vertical="center"/>
    </xf>
    <xf numFmtId="0" fontId="17" fillId="2" borderId="24" xfId="0" applyFont="1" applyFill="1" applyBorder="1">
      <alignment vertical="center"/>
    </xf>
    <xf numFmtId="0" fontId="18" fillId="2" borderId="8" xfId="0" applyFont="1" applyFill="1" applyBorder="1" applyAlignment="1">
      <alignment horizontal="center" vertical="center"/>
    </xf>
    <xf numFmtId="49" fontId="17" fillId="2" borderId="10" xfId="0" applyNumberFormat="1" applyFont="1" applyFill="1" applyBorder="1" applyAlignment="1">
      <alignment horizontal="center" vertical="center"/>
    </xf>
    <xf numFmtId="0" fontId="18" fillId="2" borderId="10" xfId="0" applyFont="1" applyFill="1" applyBorder="1" applyAlignment="1">
      <alignment horizontal="left" vertical="center"/>
    </xf>
    <xf numFmtId="0" fontId="17" fillId="2" borderId="13" xfId="0" applyFont="1" applyFill="1" applyBorder="1" applyAlignment="1">
      <alignment horizontal="center" vertical="center"/>
    </xf>
    <xf numFmtId="0" fontId="17" fillId="2" borderId="9" xfId="0" applyFont="1" applyFill="1" applyBorder="1" applyAlignment="1">
      <alignment horizontal="center" vertical="center"/>
    </xf>
    <xf numFmtId="0" fontId="17" fillId="0" borderId="9" xfId="0" applyFont="1" applyFill="1" applyBorder="1" applyAlignment="1">
      <alignment horizontal="center" vertical="center"/>
    </xf>
    <xf numFmtId="0" fontId="17" fillId="2" borderId="13" xfId="0" applyFont="1" applyFill="1" applyBorder="1">
      <alignment vertical="center"/>
    </xf>
    <xf numFmtId="0" fontId="17" fillId="2" borderId="37" xfId="0" applyFont="1" applyFill="1" applyBorder="1">
      <alignment vertical="center"/>
    </xf>
    <xf numFmtId="49" fontId="11" fillId="0" borderId="3" xfId="0" applyNumberFormat="1" applyFont="1" applyFill="1" applyBorder="1" applyAlignment="1">
      <alignment horizontal="center" vertical="center"/>
    </xf>
    <xf numFmtId="49" fontId="11" fillId="0" borderId="18" xfId="0" applyNumberFormat="1" applyFont="1" applyFill="1" applyBorder="1" applyAlignment="1">
      <alignment horizontal="center" vertical="center"/>
    </xf>
    <xf numFmtId="0" fontId="5" fillId="0" borderId="8" xfId="0" applyFont="1" applyFill="1" applyBorder="1" applyAlignment="1">
      <alignment horizontal="center" vertical="center"/>
    </xf>
    <xf numFmtId="49" fontId="11" fillId="0" borderId="10" xfId="0" applyNumberFormat="1" applyFont="1" applyFill="1" applyBorder="1" applyAlignment="1">
      <alignment horizontal="center" vertical="center"/>
    </xf>
    <xf numFmtId="0" fontId="5" fillId="0" borderId="10" xfId="0" applyFont="1" applyFill="1" applyBorder="1" applyAlignment="1">
      <alignment horizontal="left" vertical="center"/>
    </xf>
    <xf numFmtId="0" fontId="12" fillId="0" borderId="35" xfId="0" applyFont="1" applyFill="1" applyBorder="1">
      <alignment vertical="center"/>
    </xf>
    <xf numFmtId="0" fontId="12" fillId="0" borderId="14" xfId="0" applyFont="1" applyFill="1" applyBorder="1">
      <alignment vertical="center"/>
    </xf>
    <xf numFmtId="0" fontId="13" fillId="0" borderId="3" xfId="0" applyFont="1" applyBorder="1" applyAlignment="1">
      <alignment horizontal="center" vertical="center"/>
    </xf>
    <xf numFmtId="0" fontId="13" fillId="0" borderId="3" xfId="0" applyFont="1" applyFill="1" applyBorder="1" applyAlignment="1">
      <alignment horizontal="center" vertical="center"/>
    </xf>
    <xf numFmtId="0" fontId="12" fillId="0" borderId="23" xfId="0" applyFont="1" applyFill="1" applyBorder="1" applyAlignment="1">
      <alignment horizontal="right" vertical="center"/>
    </xf>
    <xf numFmtId="0" fontId="12" fillId="0" borderId="24" xfId="0" applyFont="1" applyFill="1" applyBorder="1" applyAlignment="1">
      <alignment horizontal="right" vertical="center"/>
    </xf>
    <xf numFmtId="0" fontId="14" fillId="0" borderId="17" xfId="0" applyFont="1" applyFill="1" applyBorder="1" applyAlignment="1">
      <alignment horizontal="center" vertical="center"/>
    </xf>
    <xf numFmtId="0" fontId="11" fillId="0" borderId="25" xfId="0" applyFont="1" applyBorder="1" applyAlignment="1">
      <alignment horizontal="center" vertical="center"/>
    </xf>
    <xf numFmtId="0" fontId="12" fillId="0" borderId="26" xfId="0" applyFont="1" applyBorder="1" applyAlignment="1">
      <alignment horizontal="right" vertical="center"/>
    </xf>
    <xf numFmtId="0" fontId="12" fillId="0" borderId="19" xfId="0" applyFont="1" applyBorder="1" applyAlignment="1">
      <alignment horizontal="right" vertical="center"/>
    </xf>
    <xf numFmtId="0" fontId="14" fillId="0" borderId="18"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11" fillId="0" borderId="21" xfId="0" applyFont="1" applyFill="1" applyBorder="1" applyAlignment="1">
      <alignment horizontal="center" vertical="center"/>
    </xf>
    <xf numFmtId="0" fontId="11" fillId="0" borderId="22" xfId="0" applyFont="1" applyBorder="1" applyAlignment="1">
      <alignment horizontal="center" vertical="center"/>
    </xf>
    <xf numFmtId="0" fontId="12" fillId="0" borderId="23" xfId="0" applyFont="1" applyBorder="1" applyAlignment="1">
      <alignment horizontal="right" vertical="center"/>
    </xf>
    <xf numFmtId="0" fontId="12" fillId="0" borderId="24" xfId="0" applyFont="1" applyBorder="1" applyAlignment="1">
      <alignment horizontal="right" vertical="center"/>
    </xf>
    <xf numFmtId="0" fontId="5" fillId="0" borderId="18" xfId="0" applyFont="1" applyBorder="1" applyAlignment="1">
      <alignment horizontal="center" vertical="center"/>
    </xf>
    <xf numFmtId="0" fontId="5" fillId="0" borderId="21" xfId="0" applyFont="1" applyBorder="1" applyAlignment="1">
      <alignment horizontal="left" vertical="center"/>
    </xf>
    <xf numFmtId="0" fontId="12" fillId="0" borderId="24" xfId="0" applyFont="1" applyBorder="1">
      <alignment vertical="center"/>
    </xf>
    <xf numFmtId="0" fontId="5" fillId="0" borderId="38" xfId="0" applyFont="1" applyBorder="1" applyAlignment="1">
      <alignment horizontal="center" vertical="center"/>
    </xf>
    <xf numFmtId="0" fontId="11" fillId="0" borderId="29" xfId="0" applyFont="1" applyBorder="1" applyAlignment="1">
      <alignment horizontal="center" vertical="center"/>
    </xf>
    <xf numFmtId="0" fontId="12" fillId="0" borderId="30" xfId="0" applyFont="1" applyBorder="1" applyAlignment="1">
      <alignment horizontal="right" vertical="center"/>
    </xf>
    <xf numFmtId="0" fontId="12" fillId="0" borderId="31" xfId="0" applyFont="1" applyBorder="1" applyAlignment="1">
      <alignment horizontal="right" vertical="center"/>
    </xf>
    <xf numFmtId="0" fontId="10" fillId="0" borderId="1"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8" xfId="0" applyFont="1" applyFill="1" applyBorder="1" applyAlignment="1">
      <alignment horizontal="center" vertical="center"/>
    </xf>
    <xf numFmtId="0" fontId="13" fillId="0" borderId="10" xfId="0" applyFont="1" applyFill="1" applyBorder="1" applyAlignment="1">
      <alignment horizontal="center" vertical="center"/>
    </xf>
    <xf numFmtId="0" fontId="14" fillId="0" borderId="3" xfId="0" applyFont="1" applyFill="1" applyBorder="1" applyAlignment="1">
      <alignment horizontal="left" vertical="center"/>
    </xf>
    <xf numFmtId="0" fontId="13" fillId="0" borderId="25"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left" vertical="center"/>
    </xf>
    <xf numFmtId="0" fontId="11" fillId="0" borderId="22" xfId="0" applyFont="1" applyFill="1" applyBorder="1" applyAlignment="1">
      <alignment horizontal="center" vertical="center"/>
    </xf>
    <xf numFmtId="0" fontId="12" fillId="0" borderId="23" xfId="0" applyFont="1" applyFill="1" applyBorder="1">
      <alignment vertical="center"/>
    </xf>
    <xf numFmtId="0" fontId="12" fillId="0" borderId="24" xfId="0" applyFont="1" applyFill="1" applyBorder="1">
      <alignment vertical="center"/>
    </xf>
    <xf numFmtId="0" fontId="5" fillId="0" borderId="39" xfId="0" applyFont="1" applyFill="1" applyBorder="1" applyAlignment="1">
      <alignment horizontal="center" vertical="center"/>
    </xf>
    <xf numFmtId="0" fontId="5" fillId="0" borderId="9" xfId="0" applyFont="1" applyFill="1" applyBorder="1" applyAlignment="1">
      <alignment horizontal="left" vertical="center"/>
    </xf>
    <xf numFmtId="0" fontId="11" fillId="0" borderId="9" xfId="0" applyFont="1" applyFill="1" applyBorder="1" applyAlignment="1">
      <alignment horizontal="center" vertical="center"/>
    </xf>
    <xf numFmtId="0" fontId="11" fillId="0" borderId="11" xfId="0" applyFont="1" applyFill="1" applyBorder="1" applyAlignment="1">
      <alignment horizontal="center" vertical="center"/>
    </xf>
    <xf numFmtId="0" fontId="10" fillId="0" borderId="13" xfId="0" applyFont="1" applyFill="1" applyBorder="1" applyAlignment="1">
      <alignment horizontal="right" vertical="center"/>
    </xf>
    <xf numFmtId="0" fontId="10" fillId="0" borderId="37" xfId="0" applyFont="1" applyFill="1" applyBorder="1" applyAlignment="1">
      <alignment horizontal="right" vertical="center"/>
    </xf>
    <xf numFmtId="38" fontId="13" fillId="0" borderId="3" xfId="1" applyFont="1" applyBorder="1" applyAlignment="1">
      <alignment horizontal="right" vertical="center"/>
    </xf>
    <xf numFmtId="0" fontId="13" fillId="0" borderId="7" xfId="0" applyFont="1" applyBorder="1" applyAlignment="1">
      <alignment horizontal="right" vertical="center"/>
    </xf>
    <xf numFmtId="0" fontId="0" fillId="0" borderId="18" xfId="0" applyBorder="1">
      <alignment vertical="center"/>
    </xf>
    <xf numFmtId="38" fontId="13" fillId="0" borderId="18" xfId="1" applyFont="1" applyBorder="1" applyAlignment="1">
      <alignment horizontal="right" vertical="center"/>
    </xf>
    <xf numFmtId="0" fontId="13" fillId="0" borderId="19" xfId="0" applyFont="1" applyBorder="1" applyAlignment="1">
      <alignment horizontal="right" vertical="center"/>
    </xf>
    <xf numFmtId="0" fontId="0" fillId="0" borderId="10" xfId="0" applyBorder="1">
      <alignment vertical="center"/>
    </xf>
    <xf numFmtId="0" fontId="13" fillId="0" borderId="10" xfId="0" applyFont="1" applyBorder="1" applyAlignment="1">
      <alignment horizontal="center" vertical="center"/>
    </xf>
    <xf numFmtId="38" fontId="13" fillId="0" borderId="10" xfId="1" applyFont="1" applyBorder="1" applyAlignment="1">
      <alignment horizontal="right" vertical="center"/>
    </xf>
    <xf numFmtId="0" fontId="13" fillId="0" borderId="14" xfId="0" applyFont="1" applyBorder="1" applyAlignment="1">
      <alignment horizontal="right" vertical="center"/>
    </xf>
    <xf numFmtId="0" fontId="11" fillId="0" borderId="32" xfId="0" applyFont="1" applyBorder="1" applyAlignment="1">
      <alignment horizontal="center" vertical="center"/>
    </xf>
    <xf numFmtId="0" fontId="12" fillId="0" borderId="36" xfId="0" applyFont="1" applyBorder="1">
      <alignment vertical="center"/>
    </xf>
    <xf numFmtId="0" fontId="11" fillId="0" borderId="34" xfId="0" applyFont="1" applyBorder="1" applyAlignment="1">
      <alignment horizontal="center" vertical="center"/>
    </xf>
    <xf numFmtId="0" fontId="12" fillId="0" borderId="35" xfId="0" applyFont="1" applyBorder="1">
      <alignment vertical="center"/>
    </xf>
    <xf numFmtId="0" fontId="11" fillId="0" borderId="3" xfId="0" applyFont="1" applyBorder="1" applyAlignment="1">
      <alignment horizontal="right" vertical="center"/>
    </xf>
    <xf numFmtId="0" fontId="11" fillId="0" borderId="7" xfId="0" applyFont="1" applyBorder="1" applyAlignment="1">
      <alignment horizontal="right" vertical="center"/>
    </xf>
    <xf numFmtId="0" fontId="11" fillId="0" borderId="18" xfId="0" applyFont="1" applyBorder="1" applyAlignment="1">
      <alignment horizontal="right" vertical="center"/>
    </xf>
    <xf numFmtId="0" fontId="11" fillId="0" borderId="19" xfId="0" applyFont="1" applyBorder="1" applyAlignment="1">
      <alignment horizontal="right" vertical="center"/>
    </xf>
    <xf numFmtId="0" fontId="11" fillId="0" borderId="14" xfId="0" applyFont="1" applyBorder="1" applyAlignment="1">
      <alignment horizontal="right" vertical="center"/>
    </xf>
    <xf numFmtId="0" fontId="10" fillId="0" borderId="7"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14" xfId="0" applyFont="1" applyBorder="1" applyAlignment="1">
      <alignment horizontal="center" vertical="center" shrinkToFit="1"/>
    </xf>
    <xf numFmtId="0" fontId="14" fillId="0" borderId="1" xfId="0" applyFont="1" applyFill="1" applyBorder="1" applyAlignment="1">
      <alignment horizontal="center" vertical="center"/>
    </xf>
    <xf numFmtId="0" fontId="13" fillId="0" borderId="32" xfId="0" applyFont="1" applyFill="1" applyBorder="1" applyAlignment="1">
      <alignment horizontal="center" vertical="center"/>
    </xf>
    <xf numFmtId="0" fontId="0" fillId="0" borderId="0" xfId="0" applyBorder="1">
      <alignment vertical="center"/>
    </xf>
    <xf numFmtId="0" fontId="14" fillId="0" borderId="27" xfId="0" applyFont="1" applyFill="1" applyBorder="1" applyAlignment="1">
      <alignment horizontal="center" vertical="center"/>
    </xf>
    <xf numFmtId="0" fontId="14" fillId="0" borderId="28" xfId="0" applyFont="1" applyFill="1" applyBorder="1" applyAlignment="1">
      <alignment horizontal="left" vertical="center"/>
    </xf>
    <xf numFmtId="0" fontId="12" fillId="0" borderId="28" xfId="0" applyFont="1" applyFill="1" applyBorder="1">
      <alignment vertical="center"/>
    </xf>
    <xf numFmtId="0" fontId="17" fillId="0" borderId="28" xfId="0" applyFont="1" applyBorder="1" applyAlignment="1">
      <alignment horizontal="center" vertical="center"/>
    </xf>
    <xf numFmtId="0" fontId="12" fillId="0" borderId="28" xfId="0" applyFont="1" applyFill="1" applyBorder="1" applyAlignment="1">
      <alignment horizontal="center" vertical="center"/>
    </xf>
    <xf numFmtId="0" fontId="14" fillId="0" borderId="38" xfId="0" applyFont="1" applyFill="1" applyBorder="1" applyAlignment="1">
      <alignment horizontal="center" vertical="center"/>
    </xf>
    <xf numFmtId="0" fontId="13" fillId="0" borderId="29" xfId="0" applyFont="1" applyFill="1" applyBorder="1" applyAlignment="1">
      <alignment horizontal="center" vertical="center"/>
    </xf>
    <xf numFmtId="0" fontId="11" fillId="0" borderId="30" xfId="0" applyFont="1" applyFill="1" applyBorder="1" applyAlignment="1">
      <alignment horizontal="center" vertical="center"/>
    </xf>
    <xf numFmtId="0" fontId="13" fillId="0" borderId="34" xfId="0" applyFont="1" applyFill="1" applyBorder="1" applyAlignment="1">
      <alignment horizontal="center" vertical="center"/>
    </xf>
    <xf numFmtId="0" fontId="6" fillId="0" borderId="18" xfId="0" applyFont="1" applyBorder="1" applyAlignment="1">
      <alignment horizontal="left" vertical="center"/>
    </xf>
    <xf numFmtId="3" fontId="12" fillId="0" borderId="36" xfId="0" applyNumberFormat="1" applyFont="1" applyFill="1" applyBorder="1" applyAlignment="1">
      <alignment horizontal="right" vertical="center"/>
    </xf>
    <xf numFmtId="0" fontId="12" fillId="0" borderId="7" xfId="0" applyFont="1" applyFill="1" applyBorder="1" applyAlignment="1">
      <alignment horizontal="right" vertical="center"/>
    </xf>
    <xf numFmtId="0" fontId="12" fillId="0" borderId="26" xfId="0" applyFont="1" applyFill="1" applyBorder="1" applyAlignment="1">
      <alignment horizontal="right" vertical="center"/>
    </xf>
    <xf numFmtId="0" fontId="12" fillId="0" borderId="19" xfId="0" applyFont="1" applyFill="1" applyBorder="1" applyAlignment="1">
      <alignment horizontal="right" vertical="center"/>
    </xf>
    <xf numFmtId="0" fontId="14" fillId="0" borderId="17" xfId="0" applyFont="1" applyBorder="1" applyAlignment="1">
      <alignment horizontal="center" vertical="center"/>
    </xf>
    <xf numFmtId="0" fontId="14" fillId="0" borderId="18" xfId="0" applyFont="1" applyBorder="1" applyAlignment="1">
      <alignment horizontal="left" vertical="center"/>
    </xf>
    <xf numFmtId="0" fontId="13" fillId="0" borderId="26" xfId="0" applyFont="1" applyBorder="1" applyAlignment="1">
      <alignment horizontal="center" vertical="center"/>
    </xf>
    <xf numFmtId="38" fontId="11" fillId="0" borderId="25" xfId="1" applyFont="1" applyFill="1" applyBorder="1" applyAlignment="1">
      <alignment horizontal="right" vertical="center"/>
    </xf>
    <xf numFmtId="0" fontId="11" fillId="0" borderId="19" xfId="0" applyFont="1" applyFill="1" applyBorder="1" applyAlignment="1">
      <alignment horizontal="right" vertical="center"/>
    </xf>
    <xf numFmtId="0" fontId="14" fillId="0" borderId="8" xfId="0" applyFont="1" applyBorder="1" applyAlignment="1">
      <alignment horizontal="center" vertical="center"/>
    </xf>
    <xf numFmtId="0" fontId="14" fillId="0" borderId="10" xfId="0" applyFont="1" applyBorder="1" applyAlignment="1">
      <alignment horizontal="left"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38" fontId="11" fillId="0" borderId="34" xfId="1" applyFont="1" applyFill="1" applyBorder="1" applyAlignment="1">
      <alignment horizontal="right" vertical="center"/>
    </xf>
    <xf numFmtId="0" fontId="11" fillId="0" borderId="14" xfId="0" applyFont="1" applyFill="1" applyBorder="1" applyAlignment="1">
      <alignment horizontal="right" vertical="center"/>
    </xf>
    <xf numFmtId="0" fontId="14" fillId="0" borderId="1" xfId="0" applyFont="1" applyBorder="1" applyAlignment="1">
      <alignment horizontal="center" vertical="center"/>
    </xf>
    <xf numFmtId="0" fontId="14" fillId="0" borderId="3" xfId="0" applyFont="1" applyBorder="1" applyAlignment="1">
      <alignment horizontal="left" vertical="center"/>
    </xf>
    <xf numFmtId="0" fontId="13" fillId="0" borderId="32" xfId="0" applyFont="1" applyBorder="1" applyAlignment="1">
      <alignment horizontal="center" vertical="center"/>
    </xf>
    <xf numFmtId="0" fontId="10" fillId="0" borderId="7" xfId="0" applyFont="1" applyBorder="1" applyAlignment="1">
      <alignment horizontal="center" vertical="center"/>
    </xf>
    <xf numFmtId="0" fontId="6" fillId="0" borderId="10" xfId="0" applyFont="1" applyBorder="1" applyAlignment="1">
      <alignment horizontal="left" vertical="center"/>
    </xf>
    <xf numFmtId="0" fontId="5" fillId="0" borderId="40" xfId="0" applyFont="1" applyBorder="1" applyAlignment="1">
      <alignment horizontal="center" vertical="center"/>
    </xf>
    <xf numFmtId="0" fontId="11" fillId="0" borderId="41" xfId="0" applyFont="1" applyBorder="1" applyAlignment="1">
      <alignment horizontal="center" vertical="center"/>
    </xf>
    <xf numFmtId="0" fontId="5" fillId="0" borderId="41" xfId="0" applyFont="1" applyBorder="1" applyAlignment="1">
      <alignment horizontal="left" vertical="center"/>
    </xf>
    <xf numFmtId="0" fontId="11" fillId="0" borderId="42" xfId="0" applyFont="1" applyBorder="1" applyAlignment="1">
      <alignment horizontal="center" vertical="center"/>
    </xf>
    <xf numFmtId="0" fontId="12" fillId="0" borderId="43" xfId="0" applyFont="1" applyBorder="1">
      <alignment vertical="center"/>
    </xf>
    <xf numFmtId="0" fontId="12" fillId="0" borderId="44" xfId="0" applyFont="1" applyBorder="1" applyAlignment="1">
      <alignment horizontal="right" vertical="center"/>
    </xf>
    <xf numFmtId="0" fontId="11" fillId="0" borderId="41" xfId="0" applyFont="1" applyFill="1" applyBorder="1" applyAlignment="1">
      <alignment horizontal="center" vertical="center"/>
    </xf>
    <xf numFmtId="0" fontId="12" fillId="0" borderId="43" xfId="0" applyFont="1" applyFill="1" applyBorder="1">
      <alignment vertical="center"/>
    </xf>
    <xf numFmtId="0" fontId="12" fillId="0" borderId="44" xfId="0" applyFont="1" applyFill="1" applyBorder="1">
      <alignment vertical="center"/>
    </xf>
    <xf numFmtId="0" fontId="10" fillId="0" borderId="3" xfId="0" applyFont="1" applyBorder="1" applyAlignment="1">
      <alignment horizontal="center" vertical="center"/>
    </xf>
    <xf numFmtId="0" fontId="12" fillId="0" borderId="1" xfId="0" applyFont="1" applyFill="1" applyBorder="1">
      <alignment vertical="center"/>
    </xf>
    <xf numFmtId="0" fontId="12" fillId="0" borderId="17" xfId="0" applyFont="1" applyBorder="1">
      <alignment vertical="center"/>
    </xf>
    <xf numFmtId="0" fontId="12" fillId="0" borderId="8" xfId="0" applyFont="1" applyBorder="1">
      <alignment vertical="center"/>
    </xf>
    <xf numFmtId="0" fontId="11" fillId="0" borderId="32" xfId="0" applyFont="1" applyBorder="1" applyAlignment="1">
      <alignment horizontal="right" vertical="center"/>
    </xf>
    <xf numFmtId="0" fontId="12" fillId="0" borderId="3" xfId="0" applyFont="1" applyBorder="1" applyAlignment="1">
      <alignment horizontal="right" vertical="center"/>
    </xf>
    <xf numFmtId="0" fontId="12" fillId="0" borderId="7" xfId="0" applyFont="1" applyBorder="1" applyAlignment="1">
      <alignment horizontal="right" vertical="center"/>
    </xf>
    <xf numFmtId="0" fontId="11" fillId="0" borderId="22" xfId="0" applyFont="1" applyBorder="1" applyAlignment="1">
      <alignment horizontal="right" vertical="center"/>
    </xf>
    <xf numFmtId="0" fontId="12" fillId="0" borderId="21" xfId="0" applyFont="1" applyBorder="1" applyAlignment="1">
      <alignment horizontal="right" vertical="center"/>
    </xf>
    <xf numFmtId="0" fontId="11" fillId="0" borderId="25" xfId="0" applyFont="1" applyBorder="1" applyAlignment="1">
      <alignment horizontal="right" vertical="center"/>
    </xf>
    <xf numFmtId="0" fontId="12" fillId="0" borderId="18" xfId="0" applyFont="1" applyBorder="1" applyAlignment="1">
      <alignment horizontal="right" vertical="center"/>
    </xf>
    <xf numFmtId="0" fontId="11" fillId="0" borderId="34" xfId="0" applyFont="1" applyBorder="1" applyAlignment="1">
      <alignment horizontal="right" vertical="center"/>
    </xf>
    <xf numFmtId="0" fontId="6" fillId="0" borderId="1" xfId="0" applyFont="1" applyBorder="1" applyAlignment="1">
      <alignment horizontal="center" vertical="center"/>
    </xf>
    <xf numFmtId="0" fontId="17" fillId="0" borderId="14" xfId="0" applyFont="1" applyBorder="1">
      <alignment vertical="center"/>
    </xf>
    <xf numFmtId="0" fontId="5" fillId="0" borderId="41" xfId="0" applyFont="1" applyBorder="1" applyAlignment="1">
      <alignment horizontal="center" vertical="center"/>
    </xf>
    <xf numFmtId="0" fontId="12" fillId="0" borderId="44" xfId="0" applyFont="1" applyBorder="1">
      <alignment vertical="center"/>
    </xf>
    <xf numFmtId="0" fontId="11" fillId="0" borderId="43" xfId="0" applyFont="1" applyBorder="1" applyAlignment="1">
      <alignment horizontal="center" vertical="center"/>
    </xf>
    <xf numFmtId="0" fontId="5" fillId="0" borderId="44" xfId="0" applyFont="1" applyBorder="1" applyAlignment="1">
      <alignment horizontal="center" vertical="center"/>
    </xf>
    <xf numFmtId="0" fontId="13" fillId="0" borderId="36" xfId="0" applyFont="1" applyFill="1" applyBorder="1">
      <alignment vertical="center"/>
    </xf>
    <xf numFmtId="0" fontId="17" fillId="0" borderId="7" xfId="0" applyFont="1" applyFill="1" applyBorder="1" applyAlignment="1">
      <alignment horizontal="center" vertical="center"/>
    </xf>
    <xf numFmtId="0" fontId="13" fillId="0" borderId="26" xfId="0" applyFont="1" applyFill="1" applyBorder="1">
      <alignment vertical="center"/>
    </xf>
    <xf numFmtId="0" fontId="17" fillId="0" borderId="19" xfId="0" applyFont="1" applyFill="1" applyBorder="1" applyAlignment="1">
      <alignment horizontal="center" vertical="center"/>
    </xf>
    <xf numFmtId="0" fontId="13" fillId="0" borderId="35" xfId="0" applyFont="1" applyFill="1" applyBorder="1">
      <alignment vertical="center"/>
    </xf>
    <xf numFmtId="0" fontId="17" fillId="0" borderId="14" xfId="0" applyFont="1" applyFill="1" applyBorder="1" applyAlignment="1">
      <alignment horizontal="center" vertical="center"/>
    </xf>
    <xf numFmtId="38" fontId="12" fillId="0" borderId="36" xfId="1" applyFont="1" applyFill="1" applyBorder="1">
      <alignment vertical="center"/>
    </xf>
    <xf numFmtId="0" fontId="12" fillId="0" borderId="7" xfId="0" applyFont="1" applyBorder="1" applyAlignment="1">
      <alignment horizontal="center" vertical="center"/>
    </xf>
    <xf numFmtId="0" fontId="12" fillId="0" borderId="14" xfId="0" applyFont="1" applyBorder="1" applyAlignment="1">
      <alignment horizontal="center" vertical="center"/>
    </xf>
    <xf numFmtId="0" fontId="10" fillId="0" borderId="7" xfId="0" applyFont="1" applyFill="1" applyBorder="1" applyAlignment="1">
      <alignment horizontal="center" vertical="center" shrinkToFit="1"/>
    </xf>
    <xf numFmtId="0" fontId="21" fillId="0" borderId="18" xfId="0" applyFont="1" applyBorder="1" applyAlignment="1">
      <alignment horizontal="center" vertical="center"/>
    </xf>
    <xf numFmtId="0" fontId="5" fillId="0" borderId="39" xfId="0" applyFont="1" applyBorder="1" applyAlignment="1">
      <alignment horizontal="center" vertical="center"/>
    </xf>
    <xf numFmtId="0" fontId="14" fillId="0" borderId="3" xfId="3" applyFont="1" applyFill="1" applyBorder="1" applyAlignment="1">
      <alignment horizontal="left" vertical="center"/>
    </xf>
    <xf numFmtId="0" fontId="13" fillId="0" borderId="3" xfId="3" applyFont="1" applyFill="1" applyBorder="1" applyAlignment="1">
      <alignment horizontal="center" vertical="center"/>
    </xf>
    <xf numFmtId="0" fontId="13" fillId="0" borderId="32" xfId="3" applyFont="1" applyFill="1" applyBorder="1" applyAlignment="1">
      <alignment horizontal="center" vertical="center"/>
    </xf>
    <xf numFmtId="0" fontId="17" fillId="0" borderId="36" xfId="3" applyFont="1" applyFill="1" applyBorder="1" applyAlignment="1">
      <alignment horizontal="center" vertical="center"/>
    </xf>
    <xf numFmtId="0" fontId="14" fillId="0" borderId="18" xfId="3" applyFont="1" applyBorder="1" applyAlignment="1">
      <alignment horizontal="left" vertical="center"/>
    </xf>
    <xf numFmtId="0" fontId="13" fillId="0" borderId="18" xfId="3" applyFont="1" applyBorder="1" applyAlignment="1">
      <alignment horizontal="center" vertical="center"/>
    </xf>
    <xf numFmtId="0" fontId="13" fillId="0" borderId="25" xfId="3" applyFont="1" applyBorder="1" applyAlignment="1">
      <alignment horizontal="center" vertical="center"/>
    </xf>
    <xf numFmtId="0" fontId="17" fillId="0" borderId="26" xfId="3" applyFont="1" applyBorder="1" applyAlignment="1">
      <alignment horizontal="center" vertical="center"/>
    </xf>
    <xf numFmtId="0" fontId="13" fillId="0" borderId="18" xfId="3" applyFont="1" applyFill="1" applyBorder="1" applyAlignment="1">
      <alignment horizontal="center" vertical="center"/>
    </xf>
    <xf numFmtId="0" fontId="15" fillId="0" borderId="18" xfId="3" applyFont="1" applyFill="1" applyBorder="1" applyAlignment="1">
      <alignment horizontal="left" vertical="center"/>
    </xf>
    <xf numFmtId="0" fontId="13" fillId="0" borderId="25" xfId="3" applyFont="1" applyFill="1" applyBorder="1" applyAlignment="1">
      <alignment horizontal="center" vertical="center"/>
    </xf>
    <xf numFmtId="0" fontId="14" fillId="0" borderId="18" xfId="3" applyFont="1" applyFill="1" applyBorder="1" applyAlignment="1">
      <alignment horizontal="left" vertical="center"/>
    </xf>
    <xf numFmtId="0" fontId="22" fillId="0" borderId="18" xfId="3" applyFont="1" applyBorder="1" applyAlignment="1">
      <alignment horizontal="center" vertical="center"/>
    </xf>
    <xf numFmtId="0" fontId="15" fillId="0" borderId="18" xfId="3" applyFont="1" applyBorder="1" applyAlignment="1">
      <alignment horizontal="left" vertical="center"/>
    </xf>
    <xf numFmtId="0" fontId="13" fillId="0" borderId="10" xfId="3" applyFont="1" applyBorder="1" applyAlignment="1">
      <alignment horizontal="center" vertical="center"/>
    </xf>
    <xf numFmtId="0" fontId="15" fillId="0" borderId="10" xfId="3" applyFont="1" applyBorder="1" applyAlignment="1">
      <alignment horizontal="left" vertical="center"/>
    </xf>
    <xf numFmtId="0" fontId="13" fillId="0" borderId="34" xfId="3" applyFont="1" applyBorder="1" applyAlignment="1">
      <alignment horizontal="center" vertical="center"/>
    </xf>
    <xf numFmtId="0" fontId="17" fillId="0" borderId="36" xfId="0" applyFont="1" applyFill="1" applyBorder="1">
      <alignment vertical="center"/>
    </xf>
    <xf numFmtId="0" fontId="18" fillId="0" borderId="7" xfId="0" applyFont="1" applyFill="1" applyBorder="1" applyAlignment="1">
      <alignment horizontal="center" vertical="center"/>
    </xf>
    <xf numFmtId="0" fontId="17" fillId="0" borderId="26" xfId="0" applyFont="1" applyFill="1" applyBorder="1">
      <alignment vertical="center"/>
    </xf>
    <xf numFmtId="0" fontId="18" fillId="0" borderId="19" xfId="0" applyFont="1" applyFill="1" applyBorder="1" applyAlignment="1">
      <alignment horizontal="center" vertical="center"/>
    </xf>
    <xf numFmtId="0" fontId="17" fillId="0" borderId="26" xfId="0" applyFont="1" applyFill="1" applyBorder="1" applyAlignment="1">
      <alignment horizontal="right" vertical="center"/>
    </xf>
    <xf numFmtId="0" fontId="17" fillId="0" borderId="19" xfId="0" applyFont="1" applyFill="1" applyBorder="1" applyAlignment="1">
      <alignment vertical="center"/>
    </xf>
    <xf numFmtId="0" fontId="11" fillId="0" borderId="3" xfId="2" applyNumberFormat="1" applyFont="1" applyBorder="1" applyAlignment="1">
      <alignment horizontal="center" vertical="center"/>
    </xf>
    <xf numFmtId="0" fontId="11" fillId="0" borderId="18" xfId="2" applyNumberFormat="1" applyFont="1" applyBorder="1" applyAlignment="1">
      <alignment horizontal="center" vertical="center"/>
    </xf>
    <xf numFmtId="0" fontId="17" fillId="0" borderId="19" xfId="0" applyFont="1" applyFill="1" applyBorder="1">
      <alignment vertical="center"/>
    </xf>
    <xf numFmtId="0" fontId="18" fillId="0" borderId="19" xfId="0" applyFont="1" applyFill="1" applyBorder="1" applyAlignment="1">
      <alignment horizontal="right" vertical="center"/>
    </xf>
    <xf numFmtId="0" fontId="5" fillId="0" borderId="10" xfId="0" applyFont="1" applyBorder="1" applyAlignment="1">
      <alignment horizontal="left" vertical="center" wrapText="1"/>
    </xf>
    <xf numFmtId="0" fontId="11" fillId="0" borderId="10" xfId="2" applyNumberFormat="1" applyFont="1" applyBorder="1" applyAlignment="1">
      <alignment horizontal="center" vertical="center"/>
    </xf>
    <xf numFmtId="0" fontId="18" fillId="0" borderId="14" xfId="0" applyFont="1" applyFill="1" applyBorder="1" applyAlignment="1">
      <alignment horizontal="right" vertical="center"/>
    </xf>
    <xf numFmtId="0" fontId="6" fillId="0" borderId="3" xfId="0" applyFont="1" applyBorder="1" applyAlignment="1">
      <alignment horizontal="left" vertical="center"/>
    </xf>
    <xf numFmtId="0" fontId="10" fillId="0" borderId="14" xfId="0" applyFont="1" applyBorder="1">
      <alignment vertical="center"/>
    </xf>
    <xf numFmtId="0" fontId="6" fillId="3" borderId="10" xfId="0" applyFont="1" applyFill="1" applyBorder="1" applyAlignment="1">
      <alignment horizontal="center" vertical="center" wrapText="1"/>
    </xf>
    <xf numFmtId="0" fontId="6" fillId="3" borderId="10" xfId="0" applyFont="1" applyFill="1" applyBorder="1" applyAlignment="1">
      <alignment horizontal="center" vertical="center"/>
    </xf>
    <xf numFmtId="0" fontId="11" fillId="3" borderId="21" xfId="0" applyFont="1" applyFill="1" applyBorder="1" applyAlignment="1">
      <alignment horizontal="left" vertical="center"/>
    </xf>
    <xf numFmtId="0" fontId="11" fillId="3" borderId="21" xfId="0" applyFont="1" applyFill="1" applyBorder="1" applyAlignment="1">
      <alignment horizontal="center" vertical="center"/>
    </xf>
    <xf numFmtId="0" fontId="11" fillId="3" borderId="18" xfId="0" applyFont="1" applyFill="1" applyBorder="1" applyAlignment="1">
      <alignment horizontal="left" vertical="center"/>
    </xf>
    <xf numFmtId="0" fontId="11" fillId="3" borderId="18" xfId="0" applyFont="1" applyFill="1" applyBorder="1" applyAlignment="1">
      <alignment horizontal="center" vertical="center"/>
    </xf>
    <xf numFmtId="0" fontId="11" fillId="3" borderId="10" xfId="0" applyFont="1" applyFill="1" applyBorder="1" applyAlignment="1">
      <alignment horizontal="left" vertical="center"/>
    </xf>
    <xf numFmtId="0" fontId="11" fillId="3" borderId="10" xfId="0" applyFont="1" applyFill="1" applyBorder="1" applyAlignment="1">
      <alignment horizontal="center" vertical="center"/>
    </xf>
    <xf numFmtId="0" fontId="16" fillId="0" borderId="0" xfId="0" applyFont="1">
      <alignment vertical="center"/>
    </xf>
    <xf numFmtId="0" fontId="2" fillId="0" borderId="0" xfId="0" applyFont="1" applyBorder="1" applyAlignment="1">
      <alignment horizontal="center" vertical="center" wrapText="1"/>
    </xf>
    <xf numFmtId="0" fontId="5" fillId="0" borderId="8" xfId="0" applyFont="1" applyBorder="1" applyAlignment="1">
      <alignment horizontal="center" vertical="center"/>
    </xf>
    <xf numFmtId="0" fontId="14" fillId="0" borderId="20" xfId="0" applyFont="1" applyFill="1" applyBorder="1" applyAlignment="1">
      <alignment horizontal="center" vertical="center"/>
    </xf>
    <xf numFmtId="0" fontId="11" fillId="0" borderId="24" xfId="0" applyFont="1" applyBorder="1" applyAlignment="1">
      <alignment horizontal="center" vertical="center"/>
    </xf>
    <xf numFmtId="0" fontId="13" fillId="0" borderId="18" xfId="0" applyFont="1" applyFill="1" applyBorder="1" applyAlignment="1">
      <alignment horizontal="left" vertical="center"/>
    </xf>
    <xf numFmtId="0" fontId="14" fillId="0" borderId="18" xfId="0" applyFont="1" applyFill="1" applyBorder="1" applyAlignment="1">
      <alignment horizontal="center" vertical="center"/>
    </xf>
    <xf numFmtId="0" fontId="11" fillId="0" borderId="19" xfId="0" applyFont="1" applyBorder="1" applyAlignment="1">
      <alignment horizontal="center" vertical="center"/>
    </xf>
    <xf numFmtId="0" fontId="13" fillId="0" borderId="18" xfId="0" quotePrefix="1" applyFont="1" applyBorder="1" applyAlignment="1">
      <alignment horizontal="center" vertical="center"/>
    </xf>
    <xf numFmtId="0" fontId="11" fillId="0" borderId="18" xfId="0" applyFont="1" applyBorder="1" applyAlignment="1">
      <alignment horizontal="left" vertical="center"/>
    </xf>
    <xf numFmtId="49" fontId="13" fillId="0" borderId="18" xfId="0" applyNumberFormat="1" applyFont="1" applyFill="1" applyBorder="1" applyAlignment="1">
      <alignment horizontal="center" vertical="center"/>
    </xf>
    <xf numFmtId="0" fontId="13" fillId="0" borderId="18" xfId="0" applyFont="1" applyFill="1" applyBorder="1" applyAlignment="1">
      <alignment horizontal="left" vertical="center" wrapText="1"/>
    </xf>
    <xf numFmtId="0" fontId="13" fillId="0" borderId="18" xfId="3" applyFont="1" applyFill="1" applyBorder="1" applyAlignment="1">
      <alignment horizontal="left" vertical="center"/>
    </xf>
    <xf numFmtId="0" fontId="13" fillId="0" borderId="10" xfId="0" applyFont="1" applyFill="1" applyBorder="1" applyAlignment="1">
      <alignment horizontal="left" vertical="center"/>
    </xf>
    <xf numFmtId="0" fontId="11" fillId="0" borderId="14" xfId="0" applyFont="1" applyBorder="1" applyAlignment="1">
      <alignment horizontal="center" vertical="center"/>
    </xf>
    <xf numFmtId="0" fontId="11" fillId="0" borderId="0" xfId="0" applyFont="1" applyBorder="1" applyAlignment="1">
      <alignment horizontal="center" vertical="center"/>
    </xf>
    <xf numFmtId="0" fontId="10" fillId="0" borderId="0" xfId="0" applyFont="1" applyBorder="1" applyAlignment="1">
      <alignment horizontal="center" vertical="center"/>
    </xf>
    <xf numFmtId="0" fontId="14" fillId="0" borderId="20" xfId="0" applyFont="1" applyBorder="1" applyAlignment="1">
      <alignment horizontal="center" vertical="center"/>
    </xf>
    <xf numFmtId="0" fontId="13" fillId="0" borderId="41" xfId="0" applyFont="1" applyFill="1" applyBorder="1" applyAlignment="1">
      <alignment horizontal="left" vertical="center"/>
    </xf>
    <xf numFmtId="0" fontId="14" fillId="0" borderId="41" xfId="0" applyFont="1" applyFill="1" applyBorder="1" applyAlignment="1">
      <alignment horizontal="center" vertical="center"/>
    </xf>
    <xf numFmtId="0" fontId="11" fillId="0" borderId="44" xfId="0" applyFont="1" applyBorder="1" applyAlignment="1">
      <alignment horizontal="center" vertical="center"/>
    </xf>
    <xf numFmtId="0" fontId="13" fillId="0" borderId="3" xfId="0" quotePrefix="1" applyFont="1" applyFill="1" applyBorder="1" applyAlignment="1">
      <alignment horizontal="center" vertical="center"/>
    </xf>
    <xf numFmtId="0" fontId="13" fillId="0" borderId="3" xfId="0" applyFont="1" applyFill="1" applyBorder="1" applyAlignment="1">
      <alignment horizontal="left" vertical="center"/>
    </xf>
    <xf numFmtId="0" fontId="11" fillId="0" borderId="7" xfId="0" applyFont="1" applyBorder="1" applyAlignment="1">
      <alignment horizontal="center" vertical="center"/>
    </xf>
    <xf numFmtId="0" fontId="13" fillId="0" borderId="10" xfId="0" quotePrefix="1" applyFont="1" applyFill="1" applyBorder="1" applyAlignment="1">
      <alignment horizontal="center" vertical="center"/>
    </xf>
    <xf numFmtId="0" fontId="5" fillId="0" borderId="18" xfId="0" applyFont="1" applyBorder="1" applyAlignment="1">
      <alignment horizontal="left" vertical="center" wrapText="1"/>
    </xf>
    <xf numFmtId="0" fontId="17" fillId="0" borderId="10" xfId="0" applyFont="1" applyBorder="1" applyAlignment="1">
      <alignment horizontal="center" vertical="center"/>
    </xf>
    <xf numFmtId="0" fontId="11" fillId="0" borderId="9" xfId="0" applyFont="1" applyBorder="1" applyAlignment="1">
      <alignment horizontal="center" vertical="center"/>
    </xf>
    <xf numFmtId="0" fontId="12" fillId="0" borderId="10" xfId="0" applyFont="1" applyFill="1" applyBorder="1">
      <alignment vertical="center"/>
    </xf>
    <xf numFmtId="0" fontId="10" fillId="0" borderId="18" xfId="0" applyFont="1" applyFill="1" applyBorder="1" applyAlignment="1">
      <alignment horizontal="right" vertical="center"/>
    </xf>
    <xf numFmtId="0" fontId="12" fillId="0" borderId="44" xfId="0" applyFont="1" applyBorder="1" applyAlignment="1">
      <alignment horizontal="center" vertical="center"/>
    </xf>
    <xf numFmtId="0" fontId="6" fillId="0" borderId="28" xfId="0" applyFont="1" applyFill="1" applyBorder="1" applyAlignment="1">
      <alignment horizontal="center" vertical="center" wrapText="1"/>
    </xf>
    <xf numFmtId="0" fontId="5" fillId="0" borderId="28" xfId="0" applyFont="1" applyFill="1" applyBorder="1" applyAlignment="1">
      <alignment horizontal="center" vertical="center"/>
    </xf>
    <xf numFmtId="0" fontId="18" fillId="0" borderId="18" xfId="0" applyFont="1" applyBorder="1" applyAlignment="1">
      <alignment horizontal="center" vertical="center"/>
    </xf>
    <xf numFmtId="38" fontId="17" fillId="0" borderId="18" xfId="1" applyFont="1" applyBorder="1">
      <alignment vertical="center"/>
    </xf>
    <xf numFmtId="0" fontId="17" fillId="0" borderId="18" xfId="0" applyFont="1" applyBorder="1">
      <alignment vertical="center"/>
    </xf>
    <xf numFmtId="3" fontId="12" fillId="0" borderId="18" xfId="0" applyNumberFormat="1" applyFont="1" applyFill="1" applyBorder="1" applyAlignment="1">
      <alignment horizontal="right" vertical="center"/>
    </xf>
    <xf numFmtId="0" fontId="12" fillId="0" borderId="18" xfId="0" applyFont="1" applyFill="1" applyBorder="1" applyAlignment="1">
      <alignment horizontal="right" vertical="center"/>
    </xf>
    <xf numFmtId="0" fontId="5" fillId="0" borderId="0" xfId="0" applyFont="1" applyBorder="1" applyAlignment="1">
      <alignment horizontal="center" vertical="center"/>
    </xf>
    <xf numFmtId="49" fontId="17" fillId="2" borderId="17" xfId="0" applyNumberFormat="1" applyFont="1" applyFill="1" applyBorder="1" applyAlignment="1">
      <alignment horizontal="center" vertical="center"/>
    </xf>
    <xf numFmtId="0" fontId="11" fillId="0" borderId="17" xfId="0" applyFont="1" applyFill="1" applyBorder="1" applyAlignment="1">
      <alignment horizontal="center" vertical="center"/>
    </xf>
    <xf numFmtId="49" fontId="17" fillId="2" borderId="8" xfId="0" applyNumberFormat="1" applyFont="1" applyFill="1" applyBorder="1" applyAlignment="1">
      <alignment horizontal="center" vertical="center"/>
    </xf>
    <xf numFmtId="0" fontId="11" fillId="0" borderId="39" xfId="0" applyFont="1" applyFill="1" applyBorder="1" applyAlignment="1">
      <alignment horizontal="center" vertical="center"/>
    </xf>
    <xf numFmtId="0" fontId="5" fillId="0" borderId="37" xfId="0" applyFont="1" applyBorder="1" applyAlignment="1">
      <alignment horizontal="center" vertical="center"/>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4" xfId="0" applyFont="1" applyBorder="1" applyAlignment="1">
      <alignment horizontal="center" vertical="center" wrapText="1"/>
    </xf>
    <xf numFmtId="49" fontId="17" fillId="2" borderId="20" xfId="0" applyNumberFormat="1" applyFont="1" applyFill="1" applyBorder="1" applyAlignment="1">
      <alignment horizontal="center" vertical="center"/>
    </xf>
    <xf numFmtId="0" fontId="5" fillId="0" borderId="24" xfId="0" applyFont="1" applyBorder="1" applyAlignment="1">
      <alignment horizontal="center" vertical="center"/>
    </xf>
    <xf numFmtId="49" fontId="11" fillId="0" borderId="17" xfId="0" applyNumberFormat="1" applyFont="1" applyBorder="1" applyAlignment="1">
      <alignment horizontal="center" vertical="center"/>
    </xf>
    <xf numFmtId="0" fontId="5" fillId="0" borderId="19" xfId="0" applyFont="1" applyBorder="1" applyAlignment="1">
      <alignment horizontal="center" vertical="center"/>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5" fillId="0" borderId="42" xfId="0" applyFont="1" applyBorder="1" applyAlignment="1">
      <alignment horizontal="center" vertical="center" wrapText="1"/>
    </xf>
    <xf numFmtId="0" fontId="11" fillId="0" borderId="20" xfId="0" applyFont="1" applyBorder="1" applyAlignment="1">
      <alignment horizontal="center" vertical="center"/>
    </xf>
    <xf numFmtId="0" fontId="5" fillId="0" borderId="14" xfId="0" applyFont="1" applyBorder="1" applyAlignment="1">
      <alignment horizontal="center" vertical="center"/>
    </xf>
    <xf numFmtId="0" fontId="32" fillId="0" borderId="0" xfId="0" applyFont="1" applyBorder="1" applyAlignment="1">
      <alignment vertical="center"/>
    </xf>
    <xf numFmtId="0" fontId="12" fillId="0" borderId="40" xfId="0" applyFont="1" applyBorder="1">
      <alignment vertical="center"/>
    </xf>
    <xf numFmtId="0" fontId="12" fillId="0" borderId="41" xfId="0" applyFont="1" applyBorder="1" applyAlignment="1">
      <alignment horizontal="center" vertical="center"/>
    </xf>
    <xf numFmtId="9" fontId="12" fillId="0" borderId="24" xfId="2" applyFont="1" applyBorder="1" applyAlignment="1">
      <alignment horizontal="center" vertical="center"/>
    </xf>
    <xf numFmtId="1" fontId="12" fillId="0" borderId="0" xfId="0" applyNumberFormat="1" applyFont="1" applyBorder="1" applyAlignment="1">
      <alignment horizontal="center" vertical="center"/>
    </xf>
    <xf numFmtId="1" fontId="0" fillId="0" borderId="0" xfId="0" applyNumberFormat="1" applyBorder="1">
      <alignment vertical="center"/>
    </xf>
    <xf numFmtId="0" fontId="12" fillId="0" borderId="17" xfId="0" applyFont="1" applyBorder="1" applyAlignment="1">
      <alignment horizontal="center" vertical="center"/>
    </xf>
    <xf numFmtId="0" fontId="12" fillId="0" borderId="8" xfId="0" applyFont="1" applyBorder="1" applyAlignment="1">
      <alignment horizontal="center" vertical="center"/>
    </xf>
    <xf numFmtId="0" fontId="12" fillId="0" borderId="39" xfId="0" applyFont="1" applyBorder="1" applyAlignment="1">
      <alignment horizontal="center" vertical="center"/>
    </xf>
    <xf numFmtId="0" fontId="12" fillId="0" borderId="9" xfId="0" applyFont="1" applyBorder="1" applyAlignment="1">
      <alignment horizontal="center" vertical="center"/>
    </xf>
    <xf numFmtId="9" fontId="12" fillId="0" borderId="37" xfId="0" applyNumberFormat="1" applyFont="1" applyBorder="1" applyAlignment="1">
      <alignment horizontal="center" vertical="center"/>
    </xf>
    <xf numFmtId="0" fontId="12" fillId="0" borderId="0" xfId="0" applyFont="1" applyBorder="1" applyAlignment="1">
      <alignment horizontal="center" vertical="center"/>
    </xf>
    <xf numFmtId="0" fontId="13" fillId="0" borderId="19" xfId="0" applyFont="1" applyFill="1" applyBorder="1" applyAlignment="1">
      <alignment horizontal="center" vertical="center"/>
    </xf>
    <xf numFmtId="0" fontId="13" fillId="0" borderId="19" xfId="0" applyFont="1" applyBorder="1" applyAlignment="1">
      <alignment horizontal="center" vertical="center"/>
    </xf>
    <xf numFmtId="0" fontId="11" fillId="0" borderId="19" xfId="0" applyFont="1" applyFill="1" applyBorder="1" applyAlignment="1">
      <alignment horizontal="center" vertical="center"/>
    </xf>
    <xf numFmtId="0" fontId="17" fillId="0" borderId="19" xfId="0" applyFont="1" applyBorder="1" applyAlignment="1">
      <alignment horizontal="center" vertical="center"/>
    </xf>
    <xf numFmtId="0" fontId="17" fillId="2" borderId="19" xfId="0" applyFont="1" applyFill="1" applyBorder="1" applyAlignment="1">
      <alignment horizontal="center" vertical="center"/>
    </xf>
    <xf numFmtId="0" fontId="14" fillId="0" borderId="18" xfId="0" applyFont="1" applyBorder="1">
      <alignment vertical="center"/>
    </xf>
    <xf numFmtId="0" fontId="14" fillId="0" borderId="21" xfId="0" applyFont="1" applyBorder="1" applyAlignment="1">
      <alignment horizontal="center" vertical="center"/>
    </xf>
    <xf numFmtId="0" fontId="13" fillId="0" borderId="24" xfId="0" applyFont="1" applyBorder="1" applyAlignment="1">
      <alignment horizontal="center" vertical="center"/>
    </xf>
    <xf numFmtId="0" fontId="13" fillId="0" borderId="19" xfId="3" applyFont="1" applyFill="1" applyBorder="1" applyAlignment="1">
      <alignment horizontal="center" vertical="center"/>
    </xf>
    <xf numFmtId="0" fontId="13" fillId="0" borderId="19" xfId="3" applyFont="1" applyBorder="1" applyAlignment="1">
      <alignment horizontal="center" vertical="center"/>
    </xf>
    <xf numFmtId="9" fontId="12" fillId="0" borderId="0" xfId="0" applyNumberFormat="1" applyFont="1" applyBorder="1" applyAlignment="1">
      <alignment horizontal="center" vertical="center"/>
    </xf>
    <xf numFmtId="0" fontId="12" fillId="0" borderId="1" xfId="0" applyFont="1" applyBorder="1" applyAlignment="1">
      <alignment horizontal="center" vertical="center"/>
    </xf>
    <xf numFmtId="0" fontId="12" fillId="0" borderId="3" xfId="0" applyFont="1" applyBorder="1" applyAlignment="1">
      <alignment horizontal="center" vertical="center"/>
    </xf>
    <xf numFmtId="9" fontId="12" fillId="0" borderId="7" xfId="2" applyFont="1" applyBorder="1" applyAlignment="1">
      <alignment horizontal="center" vertical="center"/>
    </xf>
    <xf numFmtId="9" fontId="12" fillId="0" borderId="37" xfId="2" applyFont="1" applyBorder="1" applyAlignment="1">
      <alignment horizontal="center" vertical="center"/>
    </xf>
    <xf numFmtId="0" fontId="10" fillId="0" borderId="0" xfId="0" applyFont="1">
      <alignment vertical="center"/>
    </xf>
    <xf numFmtId="0" fontId="10" fillId="0" borderId="0" xfId="0" applyFont="1" applyBorder="1">
      <alignment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8" fillId="0" borderId="41" xfId="0" applyFont="1" applyBorder="1" applyAlignment="1">
      <alignment horizontal="center" vertical="center" wrapText="1"/>
    </xf>
    <xf numFmtId="0" fontId="6" fillId="0" borderId="44" xfId="0" applyFont="1" applyBorder="1" applyAlignment="1">
      <alignment horizontal="center" vertical="center"/>
    </xf>
    <xf numFmtId="0" fontId="14" fillId="4" borderId="20" xfId="0" applyFont="1" applyFill="1" applyBorder="1" applyAlignment="1">
      <alignment horizontal="center" vertical="center"/>
    </xf>
    <xf numFmtId="0" fontId="13" fillId="4" borderId="21" xfId="0" applyFont="1" applyFill="1" applyBorder="1" applyAlignment="1">
      <alignment horizontal="center" vertical="center"/>
    </xf>
    <xf numFmtId="0" fontId="14" fillId="4" borderId="21" xfId="0" applyFont="1" applyFill="1" applyBorder="1" applyAlignment="1">
      <alignment horizontal="left" vertical="center"/>
    </xf>
    <xf numFmtId="0" fontId="13" fillId="4" borderId="24" xfId="0" applyFont="1" applyFill="1" applyBorder="1" applyAlignment="1">
      <alignment horizontal="center" vertical="center"/>
    </xf>
    <xf numFmtId="0" fontId="10" fillId="0" borderId="40" xfId="0" applyFont="1" applyBorder="1" applyAlignment="1">
      <alignment horizontal="center" vertical="center"/>
    </xf>
    <xf numFmtId="0" fontId="14" fillId="0" borderId="44" xfId="0" applyFont="1" applyFill="1" applyBorder="1" applyAlignment="1">
      <alignment horizontal="center" vertical="center"/>
    </xf>
    <xf numFmtId="0" fontId="14" fillId="4" borderId="17" xfId="0" applyFont="1" applyFill="1" applyBorder="1" applyAlignment="1">
      <alignment horizontal="center" vertical="center"/>
    </xf>
    <xf numFmtId="0" fontId="13" fillId="4" borderId="18" xfId="0" applyFont="1" applyFill="1" applyBorder="1" applyAlignment="1">
      <alignment horizontal="center" vertical="center"/>
    </xf>
    <xf numFmtId="0" fontId="14" fillId="4" borderId="18" xfId="0" applyFont="1" applyFill="1" applyBorder="1" applyAlignment="1">
      <alignment horizontal="left" vertical="center"/>
    </xf>
    <xf numFmtId="0" fontId="13" fillId="4" borderId="19" xfId="0" applyFont="1" applyFill="1" applyBorder="1" applyAlignment="1">
      <alignment horizontal="center" vertical="center"/>
    </xf>
    <xf numFmtId="0" fontId="10" fillId="0" borderId="20" xfId="0" applyFont="1" applyBorder="1">
      <alignment vertical="center"/>
    </xf>
    <xf numFmtId="0" fontId="10" fillId="0" borderId="21" xfId="0" applyFont="1" applyBorder="1">
      <alignment vertical="center"/>
    </xf>
    <xf numFmtId="9" fontId="10" fillId="0" borderId="24" xfId="2" applyFont="1" applyBorder="1">
      <alignment vertical="center"/>
    </xf>
    <xf numFmtId="0" fontId="10" fillId="0" borderId="17" xfId="0" applyFont="1" applyBorder="1">
      <alignment vertical="center"/>
    </xf>
    <xf numFmtId="9" fontId="10" fillId="0" borderId="19" xfId="2" applyFont="1" applyBorder="1">
      <alignment vertical="center"/>
    </xf>
    <xf numFmtId="0" fontId="33" fillId="0" borderId="0" xfId="0" applyFont="1" applyFill="1" applyBorder="1" applyAlignment="1">
      <alignment vertical="center" shrinkToFit="1"/>
    </xf>
    <xf numFmtId="0" fontId="10" fillId="0" borderId="8" xfId="0" applyFont="1" applyBorder="1">
      <alignment vertical="center"/>
    </xf>
    <xf numFmtId="0" fontId="13" fillId="4" borderId="18" xfId="0" quotePrefix="1" applyFont="1" applyFill="1" applyBorder="1" applyAlignment="1">
      <alignment horizontal="center" vertical="center"/>
    </xf>
    <xf numFmtId="49" fontId="13" fillId="4" borderId="18" xfId="0" applyNumberFormat="1" applyFont="1" applyFill="1" applyBorder="1" applyAlignment="1">
      <alignment horizontal="center" vertical="center"/>
    </xf>
    <xf numFmtId="0" fontId="13" fillId="4" borderId="18" xfId="3" applyFont="1" applyFill="1" applyBorder="1" applyAlignment="1">
      <alignment horizontal="center" vertical="center"/>
    </xf>
    <xf numFmtId="0" fontId="14" fillId="4" borderId="18" xfId="3" applyFont="1" applyFill="1" applyBorder="1" applyAlignment="1">
      <alignment horizontal="left" vertical="center"/>
    </xf>
    <xf numFmtId="0" fontId="13" fillId="4" borderId="19" xfId="3" applyFont="1" applyFill="1" applyBorder="1" applyAlignment="1">
      <alignment horizontal="center" vertical="center"/>
    </xf>
    <xf numFmtId="0" fontId="13" fillId="4" borderId="17" xfId="0" quotePrefix="1" applyFont="1" applyFill="1" applyBorder="1" applyAlignment="1">
      <alignment horizontal="center" vertical="center"/>
    </xf>
    <xf numFmtId="0" fontId="10" fillId="3" borderId="0" xfId="0" applyFont="1" applyFill="1">
      <alignment vertical="center"/>
    </xf>
    <xf numFmtId="0" fontId="5" fillId="0" borderId="0" xfId="0" applyFont="1" applyAlignment="1">
      <alignment horizontal="center" vertical="center"/>
    </xf>
    <xf numFmtId="0" fontId="18" fillId="4" borderId="18" xfId="0" applyFont="1" applyFill="1" applyBorder="1" applyAlignment="1">
      <alignment horizontal="left" vertical="center"/>
    </xf>
    <xf numFmtId="0" fontId="5"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4" fillId="5" borderId="18" xfId="3" applyFont="1" applyFill="1" applyBorder="1" applyAlignment="1">
      <alignment horizontal="left" vertical="center"/>
    </xf>
    <xf numFmtId="0" fontId="13" fillId="5" borderId="18" xfId="3" applyFont="1" applyFill="1" applyBorder="1" applyAlignment="1">
      <alignment horizontal="center" vertical="center"/>
    </xf>
    <xf numFmtId="0" fontId="13" fillId="5" borderId="19" xfId="3" applyFont="1" applyFill="1" applyBorder="1" applyAlignment="1">
      <alignment horizontal="center" vertical="center"/>
    </xf>
    <xf numFmtId="0" fontId="14" fillId="5" borderId="17" xfId="0" applyFont="1" applyFill="1" applyBorder="1" applyAlignment="1">
      <alignment horizontal="center" vertical="center"/>
    </xf>
    <xf numFmtId="0" fontId="13" fillId="5" borderId="18" xfId="0" applyFont="1" applyFill="1" applyBorder="1" applyAlignment="1">
      <alignment horizontal="center" vertical="center"/>
    </xf>
    <xf numFmtId="0" fontId="14" fillId="5" borderId="18" xfId="0" applyFont="1" applyFill="1" applyBorder="1" applyAlignment="1">
      <alignment horizontal="left" vertical="center"/>
    </xf>
    <xf numFmtId="0" fontId="13" fillId="5" borderId="19" xfId="0" applyFont="1" applyFill="1" applyBorder="1" applyAlignment="1">
      <alignment horizontal="center" vertical="center"/>
    </xf>
    <xf numFmtId="0" fontId="13" fillId="5" borderId="18" xfId="0" quotePrefix="1" applyFont="1" applyFill="1" applyBorder="1" applyAlignment="1">
      <alignment horizontal="center" vertical="center"/>
    </xf>
    <xf numFmtId="0" fontId="5" fillId="5" borderId="18" xfId="0" applyFont="1" applyFill="1" applyBorder="1" applyAlignment="1">
      <alignment horizontal="left" vertical="center"/>
    </xf>
    <xf numFmtId="0" fontId="17" fillId="5" borderId="19" xfId="0" applyFont="1" applyFill="1" applyBorder="1" applyAlignment="1">
      <alignment horizontal="center" vertical="center"/>
    </xf>
    <xf numFmtId="0" fontId="10" fillId="0" borderId="0" xfId="0" applyFont="1" applyFill="1">
      <alignment vertical="center"/>
    </xf>
    <xf numFmtId="49" fontId="13" fillId="5" borderId="18" xfId="0" applyNumberFormat="1" applyFont="1" applyFill="1" applyBorder="1" applyAlignment="1">
      <alignment horizontal="center" vertical="center"/>
    </xf>
    <xf numFmtId="0" fontId="13" fillId="5" borderId="17" xfId="0" quotePrefix="1" applyFont="1" applyFill="1" applyBorder="1" applyAlignment="1">
      <alignment horizontal="center" vertical="center"/>
    </xf>
    <xf numFmtId="0" fontId="11" fillId="5" borderId="19" xfId="0" applyFont="1" applyFill="1" applyBorder="1" applyAlignment="1">
      <alignment horizontal="center" vertical="center"/>
    </xf>
    <xf numFmtId="0" fontId="17" fillId="5" borderId="19" xfId="3" applyFont="1" applyFill="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5" fillId="0" borderId="0" xfId="0" applyFont="1" applyBorder="1" applyAlignment="1">
      <alignment horizontal="left" vertical="center"/>
    </xf>
    <xf numFmtId="0" fontId="10" fillId="0" borderId="0" xfId="0" applyFont="1" applyBorder="1" applyAlignment="1">
      <alignment horizontal="left" vertical="center"/>
    </xf>
    <xf numFmtId="0" fontId="5" fillId="6" borderId="17" xfId="0" applyFont="1" applyFill="1" applyBorder="1" applyAlignment="1">
      <alignment horizontal="center" vertical="center"/>
    </xf>
    <xf numFmtId="0" fontId="11" fillId="6" borderId="18" xfId="0" applyFont="1" applyFill="1" applyBorder="1" applyAlignment="1">
      <alignment horizontal="center" vertical="center"/>
    </xf>
    <xf numFmtId="0" fontId="5" fillId="6" borderId="18" xfId="0" applyFont="1" applyFill="1" applyBorder="1" applyAlignment="1">
      <alignment horizontal="left" vertical="center"/>
    </xf>
    <xf numFmtId="0" fontId="13" fillId="6" borderId="18" xfId="0" applyFont="1" applyFill="1" applyBorder="1" applyAlignment="1">
      <alignment horizontal="center" vertical="center"/>
    </xf>
    <xf numFmtId="0" fontId="13" fillId="6" borderId="19" xfId="0" applyFont="1" applyFill="1" applyBorder="1" applyAlignment="1">
      <alignment horizontal="center" vertical="center"/>
    </xf>
    <xf numFmtId="0" fontId="5" fillId="7" borderId="17" xfId="0" applyFont="1" applyFill="1" applyBorder="1" applyAlignment="1">
      <alignment horizontal="center" vertical="center"/>
    </xf>
    <xf numFmtId="0" fontId="11" fillId="7" borderId="18" xfId="0" applyFont="1" applyFill="1" applyBorder="1" applyAlignment="1">
      <alignment horizontal="center" vertical="center"/>
    </xf>
    <xf numFmtId="0" fontId="5" fillId="7" borderId="18" xfId="0" applyFont="1" applyFill="1" applyBorder="1" applyAlignment="1">
      <alignment horizontal="left" vertical="center"/>
    </xf>
    <xf numFmtId="0" fontId="11" fillId="7" borderId="19" xfId="0" applyFont="1" applyFill="1" applyBorder="1" applyAlignment="1">
      <alignment horizontal="center" vertical="center"/>
    </xf>
    <xf numFmtId="0" fontId="14" fillId="7" borderId="17" xfId="0" applyFont="1" applyFill="1" applyBorder="1" applyAlignment="1">
      <alignment horizontal="center" vertical="center"/>
    </xf>
    <xf numFmtId="0" fontId="13" fillId="7" borderId="18" xfId="0" applyFont="1" applyFill="1" applyBorder="1" applyAlignment="1">
      <alignment horizontal="center" vertical="center"/>
    </xf>
    <xf numFmtId="0" fontId="14" fillId="7" borderId="18" xfId="0" applyFont="1" applyFill="1" applyBorder="1" applyAlignment="1">
      <alignment horizontal="left" vertical="center"/>
    </xf>
    <xf numFmtId="0" fontId="13" fillId="7" borderId="19" xfId="0" applyFont="1" applyFill="1" applyBorder="1" applyAlignment="1">
      <alignment horizontal="center" vertical="center"/>
    </xf>
    <xf numFmtId="0" fontId="13" fillId="7" borderId="18" xfId="0" quotePrefix="1" applyFont="1" applyFill="1" applyBorder="1" applyAlignment="1">
      <alignment horizontal="center" vertical="center"/>
    </xf>
    <xf numFmtId="0" fontId="13" fillId="7" borderId="17" xfId="0" quotePrefix="1" applyFont="1" applyFill="1" applyBorder="1" applyAlignment="1">
      <alignment horizontal="center" vertical="center"/>
    </xf>
    <xf numFmtId="49" fontId="13" fillId="7" borderId="18" xfId="0" applyNumberFormat="1" applyFont="1" applyFill="1" applyBorder="1" applyAlignment="1">
      <alignment horizontal="center" vertical="center"/>
    </xf>
    <xf numFmtId="0" fontId="13" fillId="7" borderId="18" xfId="3" applyFont="1" applyFill="1" applyBorder="1" applyAlignment="1">
      <alignment horizontal="center" vertical="center"/>
    </xf>
    <xf numFmtId="0" fontId="14" fillId="7" borderId="18" xfId="3" applyFont="1" applyFill="1" applyBorder="1" applyAlignment="1">
      <alignment horizontal="left" vertical="center"/>
    </xf>
    <xf numFmtId="0" fontId="13" fillId="7" borderId="19" xfId="3" applyFont="1" applyFill="1" applyBorder="1" applyAlignment="1">
      <alignment horizontal="center" vertical="center"/>
    </xf>
    <xf numFmtId="0" fontId="13" fillId="7" borderId="8" xfId="0" quotePrefix="1" applyFont="1" applyFill="1" applyBorder="1" applyAlignment="1">
      <alignment horizontal="center" vertical="center"/>
    </xf>
    <xf numFmtId="0" fontId="13" fillId="7" borderId="10" xfId="0" quotePrefix="1" applyFont="1" applyFill="1" applyBorder="1" applyAlignment="1">
      <alignment horizontal="center" vertical="center"/>
    </xf>
    <xf numFmtId="0" fontId="14" fillId="7" borderId="10" xfId="0" applyFont="1" applyFill="1" applyBorder="1" applyAlignment="1">
      <alignment horizontal="left" vertical="center"/>
    </xf>
    <xf numFmtId="0" fontId="13" fillId="7" borderId="10" xfId="0" applyFont="1" applyFill="1" applyBorder="1" applyAlignment="1">
      <alignment horizontal="center" vertical="center"/>
    </xf>
    <xf numFmtId="0" fontId="13" fillId="7" borderId="14" xfId="0" applyFont="1" applyFill="1" applyBorder="1" applyAlignment="1">
      <alignment horizontal="center" vertical="center"/>
    </xf>
    <xf numFmtId="0" fontId="6" fillId="0" borderId="8" xfId="0" applyFont="1" applyBorder="1" applyAlignment="1">
      <alignment horizontal="center" vertical="center"/>
    </xf>
    <xf numFmtId="0" fontId="5" fillId="0" borderId="10" xfId="0" applyFont="1" applyBorder="1" applyAlignment="1">
      <alignment horizontal="center" vertical="center"/>
    </xf>
    <xf numFmtId="0" fontId="2" fillId="0" borderId="0" xfId="0" applyFont="1" applyBorder="1" applyAlignment="1">
      <alignment horizontal="center" vertical="center" wrapText="1"/>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5" fillId="0" borderId="27" xfId="0" applyFont="1" applyBorder="1" applyAlignment="1">
      <alignment horizontal="center" vertical="center"/>
    </xf>
    <xf numFmtId="0" fontId="5" fillId="0" borderId="33" xfId="0" applyFont="1" applyBorder="1" applyAlignment="1">
      <alignment horizontal="center" vertical="center"/>
    </xf>
    <xf numFmtId="0" fontId="10" fillId="0" borderId="14" xfId="0" applyFont="1" applyBorder="1" applyAlignment="1">
      <alignment horizontal="center" vertical="center"/>
    </xf>
    <xf numFmtId="0" fontId="33" fillId="0" borderId="0" xfId="0" applyFont="1" applyFill="1" applyBorder="1" applyAlignment="1">
      <alignment horizontal="center" vertical="center" shrinkToFit="1"/>
    </xf>
    <xf numFmtId="0" fontId="10" fillId="0" borderId="0" xfId="0" applyFont="1" applyFill="1" applyAlignment="1">
      <alignment horizontal="center" vertical="center"/>
    </xf>
    <xf numFmtId="0" fontId="10" fillId="0" borderId="1" xfId="0" applyFont="1" applyBorder="1">
      <alignment vertical="center"/>
    </xf>
    <xf numFmtId="0" fontId="12" fillId="0" borderId="32" xfId="0" applyFont="1" applyBorder="1" applyAlignment="1">
      <alignment horizontal="center" vertical="center"/>
    </xf>
    <xf numFmtId="0" fontId="10" fillId="0" borderId="7" xfId="0" applyFont="1" applyBorder="1">
      <alignment vertical="center"/>
    </xf>
    <xf numFmtId="0" fontId="0" fillId="0" borderId="10" xfId="0" applyBorder="1" applyAlignment="1">
      <alignment horizontal="center" vertical="center"/>
    </xf>
    <xf numFmtId="0" fontId="0" fillId="0" borderId="34" xfId="0" applyBorder="1" applyAlignment="1">
      <alignment horizontal="center" vertical="center"/>
    </xf>
    <xf numFmtId="0" fontId="14" fillId="0" borderId="21" xfId="0" applyFont="1" applyBorder="1" applyAlignment="1">
      <alignment horizontal="left" vertical="center"/>
    </xf>
    <xf numFmtId="0" fontId="13" fillId="0" borderId="24" xfId="0" applyFont="1" applyFill="1" applyBorder="1" applyAlignment="1">
      <alignment horizontal="center" vertical="center"/>
    </xf>
    <xf numFmtId="0" fontId="12" fillId="0" borderId="20" xfId="0" applyFont="1" applyBorder="1">
      <alignment vertical="center"/>
    </xf>
    <xf numFmtId="0" fontId="10" fillId="0" borderId="22" xfId="0" applyFont="1" applyBorder="1">
      <alignment vertical="center"/>
    </xf>
    <xf numFmtId="0" fontId="0" fillId="0" borderId="20" xfId="0" applyBorder="1">
      <alignment vertical="center"/>
    </xf>
    <xf numFmtId="0" fontId="10" fillId="0" borderId="25" xfId="0" applyFont="1" applyBorder="1">
      <alignment vertical="center"/>
    </xf>
    <xf numFmtId="0" fontId="0" fillId="0" borderId="17" xfId="0" applyBorder="1">
      <alignment vertical="center"/>
    </xf>
    <xf numFmtId="0" fontId="10" fillId="0" borderId="19" xfId="0" applyFont="1" applyBorder="1" applyAlignment="1">
      <alignment horizontal="center" vertical="center"/>
    </xf>
    <xf numFmtId="9" fontId="10" fillId="0" borderId="10" xfId="2" applyFont="1" applyBorder="1">
      <alignment vertical="center"/>
    </xf>
    <xf numFmtId="9" fontId="10" fillId="0" borderId="34" xfId="2" applyFont="1" applyBorder="1">
      <alignment vertical="center"/>
    </xf>
    <xf numFmtId="0" fontId="0" fillId="0" borderId="8" xfId="0" applyBorder="1">
      <alignment vertical="center"/>
    </xf>
    <xf numFmtId="0" fontId="12" fillId="0" borderId="0" xfId="0" applyFont="1" applyBorder="1" applyAlignment="1">
      <alignment vertical="center"/>
    </xf>
    <xf numFmtId="0" fontId="0" fillId="0" borderId="0" xfId="0" applyBorder="1" applyAlignment="1">
      <alignment horizontal="center" vertical="center"/>
    </xf>
    <xf numFmtId="0" fontId="0" fillId="0" borderId="18" xfId="0" applyBorder="1" applyAlignment="1">
      <alignment horizontal="center" vertical="center"/>
    </xf>
    <xf numFmtId="49" fontId="13" fillId="0" borderId="21" xfId="0" applyNumberFormat="1" applyFont="1" applyFill="1" applyBorder="1" applyAlignment="1">
      <alignment horizontal="center" vertical="center"/>
    </xf>
    <xf numFmtId="0" fontId="14" fillId="8" borderId="20" xfId="0" applyFont="1" applyFill="1" applyBorder="1" applyAlignment="1">
      <alignment horizontal="center" vertical="center"/>
    </xf>
    <xf numFmtId="49" fontId="13" fillId="8" borderId="21" xfId="0" applyNumberFormat="1" applyFont="1" applyFill="1" applyBorder="1" applyAlignment="1">
      <alignment horizontal="center" vertical="center"/>
    </xf>
    <xf numFmtId="0" fontId="14" fillId="8" borderId="21" xfId="0" applyFont="1" applyFill="1" applyBorder="1" applyAlignment="1">
      <alignment horizontal="left" vertical="center"/>
    </xf>
    <xf numFmtId="0" fontId="13" fillId="8" borderId="21" xfId="0" applyFont="1" applyFill="1" applyBorder="1" applyAlignment="1">
      <alignment horizontal="center" vertical="center"/>
    </xf>
    <xf numFmtId="0" fontId="13" fillId="8" borderId="24" xfId="0" applyFont="1" applyFill="1" applyBorder="1" applyAlignment="1">
      <alignment horizontal="center" vertical="center"/>
    </xf>
    <xf numFmtId="0" fontId="5" fillId="8" borderId="17" xfId="0" applyFont="1" applyFill="1" applyBorder="1" applyAlignment="1">
      <alignment horizontal="center" vertical="center"/>
    </xf>
    <xf numFmtId="0" fontId="11" fillId="8" borderId="18" xfId="0" applyFont="1" applyFill="1" applyBorder="1" applyAlignment="1">
      <alignment horizontal="center" vertical="center"/>
    </xf>
    <xf numFmtId="0" fontId="5" fillId="8" borderId="18" xfId="0" applyFont="1" applyFill="1" applyBorder="1" applyAlignment="1">
      <alignment horizontal="left" vertical="center"/>
    </xf>
    <xf numFmtId="0" fontId="13" fillId="8" borderId="18" xfId="0" applyFont="1" applyFill="1" applyBorder="1" applyAlignment="1">
      <alignment horizontal="center" vertical="center"/>
    </xf>
    <xf numFmtId="0" fontId="13" fillId="8" borderId="19" xfId="0" applyFont="1" applyFill="1" applyBorder="1" applyAlignment="1">
      <alignment horizontal="center" vertical="center"/>
    </xf>
    <xf numFmtId="0" fontId="14" fillId="8" borderId="17" xfId="0" applyFont="1" applyFill="1" applyBorder="1" applyAlignment="1">
      <alignment horizontal="center" vertical="center"/>
    </xf>
    <xf numFmtId="0" fontId="14" fillId="8" borderId="18" xfId="0" applyFont="1" applyFill="1" applyBorder="1" applyAlignment="1">
      <alignment horizontal="left" vertical="center"/>
    </xf>
    <xf numFmtId="0" fontId="11" fillId="8" borderId="19" xfId="0" applyFont="1" applyFill="1" applyBorder="1" applyAlignment="1">
      <alignment horizontal="center" vertical="center"/>
    </xf>
    <xf numFmtId="49" fontId="13" fillId="8" borderId="18" xfId="0" applyNumberFormat="1" applyFont="1" applyFill="1" applyBorder="1" applyAlignment="1">
      <alignment horizontal="center" vertical="center"/>
    </xf>
    <xf numFmtId="0" fontId="13" fillId="8" borderId="18" xfId="3" applyFont="1" applyFill="1" applyBorder="1" applyAlignment="1">
      <alignment horizontal="center" vertical="center"/>
    </xf>
    <xf numFmtId="0" fontId="14" fillId="8" borderId="18" xfId="3" applyFont="1" applyFill="1" applyBorder="1" applyAlignment="1">
      <alignment horizontal="left" vertical="center"/>
    </xf>
    <xf numFmtId="0" fontId="13" fillId="8" borderId="19" xfId="3" applyFont="1" applyFill="1" applyBorder="1" applyAlignment="1">
      <alignment horizontal="center" vertical="center"/>
    </xf>
    <xf numFmtId="0" fontId="13" fillId="8" borderId="18" xfId="0" quotePrefix="1" applyFont="1" applyFill="1" applyBorder="1" applyAlignment="1">
      <alignment horizontal="center" vertical="center"/>
    </xf>
    <xf numFmtId="0" fontId="13" fillId="8" borderId="17" xfId="0" quotePrefix="1" applyFont="1" applyFill="1" applyBorder="1" applyAlignment="1">
      <alignment horizontal="center" vertical="center"/>
    </xf>
    <xf numFmtId="0" fontId="17" fillId="0" borderId="19" xfId="3" applyFont="1" applyFill="1" applyBorder="1" applyAlignment="1">
      <alignment horizontal="center" vertical="center"/>
    </xf>
    <xf numFmtId="0" fontId="18" fillId="0" borderId="18" xfId="0" applyFont="1" applyFill="1" applyBorder="1" applyAlignment="1">
      <alignment horizontal="left" vertical="center"/>
    </xf>
    <xf numFmtId="0" fontId="11" fillId="0" borderId="14" xfId="0" applyFont="1" applyFill="1" applyBorder="1" applyAlignment="1">
      <alignment horizontal="center" vertical="center"/>
    </xf>
    <xf numFmtId="0" fontId="18" fillId="8" borderId="18" xfId="0" applyFont="1" applyFill="1" applyBorder="1" applyAlignment="1">
      <alignment horizontal="left" vertical="center"/>
    </xf>
    <xf numFmtId="0" fontId="14" fillId="8" borderId="8" xfId="0" applyFont="1" applyFill="1" applyBorder="1" applyAlignment="1">
      <alignment horizontal="center" vertical="center"/>
    </xf>
    <xf numFmtId="0" fontId="13" fillId="8" borderId="10" xfId="0" applyFont="1" applyFill="1" applyBorder="1" applyAlignment="1">
      <alignment horizontal="center" vertical="center"/>
    </xf>
    <xf numFmtId="0" fontId="14" fillId="8" borderId="10" xfId="0" applyFont="1" applyFill="1" applyBorder="1" applyAlignment="1">
      <alignment horizontal="left" vertical="center"/>
    </xf>
    <xf numFmtId="0" fontId="13" fillId="8" borderId="14" xfId="0" applyFont="1" applyFill="1" applyBorder="1" applyAlignment="1">
      <alignment horizontal="center" vertical="center"/>
    </xf>
    <xf numFmtId="0" fontId="0" fillId="0" borderId="38" xfId="0" applyFill="1" applyBorder="1">
      <alignment vertical="center"/>
    </xf>
    <xf numFmtId="0" fontId="18" fillId="0" borderId="18" xfId="0" applyFont="1" applyBorder="1">
      <alignment vertical="center"/>
    </xf>
    <xf numFmtId="0" fontId="10" fillId="0" borderId="18" xfId="0" applyFont="1" applyFill="1" applyBorder="1">
      <alignment vertical="center"/>
    </xf>
    <xf numFmtId="0" fontId="18" fillId="0" borderId="18" xfId="0" applyFont="1" applyFill="1" applyBorder="1">
      <alignment vertical="center"/>
    </xf>
    <xf numFmtId="0" fontId="13" fillId="0" borderId="14" xfId="0" applyFont="1" applyFill="1" applyBorder="1" applyAlignment="1">
      <alignment horizontal="center" vertical="center"/>
    </xf>
    <xf numFmtId="0" fontId="0" fillId="0" borderId="3" xfId="0" applyBorder="1" applyAlignment="1">
      <alignment horizontal="center" vertical="center"/>
    </xf>
    <xf numFmtId="0" fontId="0" fillId="0" borderId="18" xfId="0" applyFont="1" applyBorder="1" applyAlignment="1">
      <alignment horizontal="center" vertical="center"/>
    </xf>
    <xf numFmtId="0" fontId="20" fillId="0" borderId="0" xfId="0" applyFont="1" applyBorder="1" applyAlignment="1">
      <alignment horizontal="center" vertical="center"/>
    </xf>
    <xf numFmtId="0" fontId="20" fillId="0" borderId="18" xfId="0" applyFont="1" applyBorder="1" applyAlignment="1">
      <alignment horizontal="center" vertical="center"/>
    </xf>
    <xf numFmtId="0" fontId="14" fillId="8" borderId="18" xfId="0" applyFont="1" applyFill="1" applyBorder="1" applyAlignment="1">
      <alignment horizontal="center" vertical="center"/>
    </xf>
    <xf numFmtId="0" fontId="5" fillId="8" borderId="18" xfId="0" applyFont="1" applyFill="1" applyBorder="1" applyAlignment="1">
      <alignment horizontal="center" vertical="center"/>
    </xf>
    <xf numFmtId="0" fontId="10" fillId="8" borderId="18" xfId="0" applyFont="1" applyFill="1" applyBorder="1">
      <alignment vertical="center"/>
    </xf>
    <xf numFmtId="0" fontId="0" fillId="8" borderId="18" xfId="0" applyFill="1" applyBorder="1" applyAlignment="1">
      <alignment horizontal="center" vertical="center"/>
    </xf>
    <xf numFmtId="0" fontId="10" fillId="8" borderId="18" xfId="0" applyFont="1" applyFill="1" applyBorder="1" applyAlignment="1">
      <alignment horizontal="center" vertical="center"/>
    </xf>
    <xf numFmtId="0" fontId="17" fillId="8" borderId="18" xfId="0" applyFont="1" applyFill="1" applyBorder="1" applyAlignment="1">
      <alignment horizontal="center" vertical="center"/>
    </xf>
    <xf numFmtId="0" fontId="0" fillId="0" borderId="18" xfId="0" applyFill="1" applyBorder="1" applyAlignment="1">
      <alignment horizontal="center" vertical="center"/>
    </xf>
    <xf numFmtId="0" fontId="10" fillId="0" borderId="18" xfId="0" applyFont="1" applyFill="1" applyBorder="1" applyAlignment="1">
      <alignment horizontal="center" vertical="center"/>
    </xf>
    <xf numFmtId="0" fontId="35" fillId="0" borderId="18" xfId="0" applyFont="1" applyBorder="1">
      <alignment vertical="center"/>
    </xf>
    <xf numFmtId="0" fontId="12" fillId="0" borderId="15" xfId="0" applyFont="1" applyBorder="1" applyAlignment="1">
      <alignment horizontal="center" vertical="center"/>
    </xf>
    <xf numFmtId="0" fontId="14" fillId="0" borderId="53" xfId="0" applyFont="1" applyBorder="1" applyAlignment="1">
      <alignment horizontal="center" vertical="center"/>
    </xf>
    <xf numFmtId="0" fontId="13" fillId="0" borderId="20" xfId="0" quotePrefix="1" applyFont="1" applyBorder="1" applyAlignment="1">
      <alignment horizontal="center" vertical="center"/>
    </xf>
    <xf numFmtId="0" fontId="14" fillId="0" borderId="54" xfId="0" applyFont="1" applyBorder="1" applyAlignment="1">
      <alignment horizontal="center" vertical="center"/>
    </xf>
    <xf numFmtId="0" fontId="13" fillId="0" borderId="54" xfId="0" quotePrefix="1" applyFont="1" applyFill="1" applyBorder="1" applyAlignment="1">
      <alignment horizontal="center" vertical="center"/>
    </xf>
    <xf numFmtId="0" fontId="13" fillId="0" borderId="17" xfId="0" applyFont="1" applyBorder="1" applyAlignment="1">
      <alignment horizontal="center" vertical="center"/>
    </xf>
    <xf numFmtId="0" fontId="14" fillId="0" borderId="54" xfId="0" applyFont="1" applyFill="1" applyBorder="1" applyAlignment="1">
      <alignment horizontal="center" vertical="center"/>
    </xf>
    <xf numFmtId="0" fontId="13" fillId="0" borderId="17" xfId="0" quotePrefix="1" applyFont="1" applyBorder="1" applyAlignment="1">
      <alignment horizontal="center" vertical="center"/>
    </xf>
    <xf numFmtId="49" fontId="13" fillId="0" borderId="17" xfId="0" applyNumberFormat="1" applyFont="1" applyFill="1" applyBorder="1" applyAlignment="1">
      <alignment horizontal="center" vertical="center"/>
    </xf>
    <xf numFmtId="0" fontId="12" fillId="0" borderId="38" xfId="0" applyFont="1" applyBorder="1" applyAlignment="1">
      <alignment horizontal="center" vertical="center"/>
    </xf>
    <xf numFmtId="0" fontId="13" fillId="0" borderId="17" xfId="0" applyFont="1" applyFill="1" applyBorder="1" applyAlignment="1">
      <alignment horizontal="center" vertical="center"/>
    </xf>
    <xf numFmtId="0" fontId="12" fillId="0" borderId="0" xfId="0" applyFont="1" applyBorder="1">
      <alignment vertical="center"/>
    </xf>
    <xf numFmtId="0" fontId="0" fillId="0" borderId="0" xfId="0" applyFill="1">
      <alignment vertical="center"/>
    </xf>
    <xf numFmtId="0" fontId="5" fillId="0" borderId="54" xfId="0" applyFont="1" applyBorder="1" applyAlignment="1">
      <alignment horizontal="center" vertical="center"/>
    </xf>
    <xf numFmtId="0" fontId="13" fillId="0" borderId="17" xfId="3" applyFont="1" applyFill="1" applyBorder="1" applyAlignment="1">
      <alignment horizontal="center" vertical="center"/>
    </xf>
    <xf numFmtId="0" fontId="13" fillId="0" borderId="17" xfId="3" applyFont="1" applyBorder="1" applyAlignment="1">
      <alignment horizontal="center" vertical="center"/>
    </xf>
    <xf numFmtId="0" fontId="22" fillId="0" borderId="18" xfId="3" applyFont="1" applyFill="1" applyBorder="1" applyAlignment="1">
      <alignment horizontal="center" vertical="center"/>
    </xf>
    <xf numFmtId="0" fontId="5" fillId="0" borderId="54" xfId="0" applyFont="1" applyFill="1" applyBorder="1" applyAlignment="1">
      <alignment horizontal="center" vertical="center"/>
    </xf>
    <xf numFmtId="0" fontId="14" fillId="0" borderId="53" xfId="0" applyFont="1" applyFill="1" applyBorder="1" applyAlignment="1">
      <alignment horizontal="center" vertical="center"/>
    </xf>
    <xf numFmtId="0" fontId="5" fillId="0" borderId="53" xfId="0" applyFont="1" applyBorder="1" applyAlignment="1">
      <alignment horizontal="center" vertical="center"/>
    </xf>
    <xf numFmtId="0" fontId="36" fillId="0" borderId="18" xfId="0" applyFont="1" applyFill="1" applyBorder="1" applyAlignment="1">
      <alignment horizontal="center" vertical="center"/>
    </xf>
    <xf numFmtId="0" fontId="5" fillId="0" borderId="51" xfId="0" applyFont="1" applyBorder="1" applyAlignment="1">
      <alignment horizontal="center" vertical="center"/>
    </xf>
    <xf numFmtId="0" fontId="10" fillId="0" borderId="18" xfId="0" applyFont="1" applyBorder="1" applyAlignment="1">
      <alignment horizontal="left" vertical="center"/>
    </xf>
    <xf numFmtId="0" fontId="10" fillId="0" borderId="10" xfId="0" applyFont="1" applyBorder="1" applyAlignment="1">
      <alignment horizontal="left" vertical="center"/>
    </xf>
    <xf numFmtId="0" fontId="13" fillId="0" borderId="8" xfId="0" quotePrefix="1" applyFont="1" applyFill="1" applyBorder="1" applyAlignment="1">
      <alignment horizontal="center" vertical="center"/>
    </xf>
    <xf numFmtId="0" fontId="13" fillId="0" borderId="41" xfId="0" applyFont="1" applyFill="1" applyBorder="1" applyAlignment="1">
      <alignment horizontal="center" vertical="center"/>
    </xf>
    <xf numFmtId="0" fontId="5" fillId="0" borderId="9" xfId="0" applyFont="1" applyBorder="1" applyAlignment="1">
      <alignment horizontal="left" vertical="center"/>
    </xf>
    <xf numFmtId="0" fontId="18" fillId="2" borderId="3" xfId="0" applyFont="1" applyFill="1" applyBorder="1" applyAlignment="1">
      <alignment horizontal="left" vertical="center"/>
    </xf>
    <xf numFmtId="0" fontId="18" fillId="0" borderId="10" xfId="0" applyFont="1" applyBorder="1" applyAlignment="1">
      <alignment horizontal="left" vertical="center"/>
    </xf>
    <xf numFmtId="0" fontId="17" fillId="2" borderId="3" xfId="0" applyFont="1" applyFill="1" applyBorder="1" applyAlignment="1">
      <alignment horizontal="center" vertical="center"/>
    </xf>
    <xf numFmtId="0" fontId="12" fillId="0" borderId="21" xfId="0" applyFont="1" applyBorder="1" applyAlignment="1">
      <alignment horizontal="center" vertical="center"/>
    </xf>
    <xf numFmtId="0" fontId="12" fillId="0" borderId="21" xfId="0" applyFont="1" applyBorder="1">
      <alignment vertical="center"/>
    </xf>
    <xf numFmtId="0" fontId="11" fillId="8" borderId="17" xfId="0" applyFont="1" applyFill="1" applyBorder="1" applyAlignment="1">
      <alignment horizontal="center" vertical="center"/>
    </xf>
    <xf numFmtId="49" fontId="13" fillId="8" borderId="17" xfId="0" applyNumberFormat="1" applyFont="1" applyFill="1" applyBorder="1" applyAlignment="1">
      <alignment horizontal="center" vertical="center"/>
    </xf>
    <xf numFmtId="49" fontId="13" fillId="8" borderId="20" xfId="0" applyNumberFormat="1" applyFont="1" applyFill="1" applyBorder="1" applyAlignment="1">
      <alignment horizontal="center" vertical="center"/>
    </xf>
    <xf numFmtId="0" fontId="13" fillId="8" borderId="17" xfId="0" applyFont="1" applyFill="1" applyBorder="1" applyAlignment="1">
      <alignment horizontal="center" vertical="center"/>
    </xf>
    <xf numFmtId="0" fontId="13" fillId="8" borderId="20" xfId="0" applyFont="1" applyFill="1" applyBorder="1" applyAlignment="1">
      <alignment horizontal="center" vertical="center"/>
    </xf>
    <xf numFmtId="0" fontId="17" fillId="8" borderId="19" xfId="0" applyFont="1" applyFill="1" applyBorder="1" applyAlignment="1">
      <alignment horizontal="center" vertical="center"/>
    </xf>
    <xf numFmtId="0" fontId="11" fillId="8" borderId="20" xfId="0" applyFont="1" applyFill="1" applyBorder="1" applyAlignment="1">
      <alignment horizontal="center" vertical="center"/>
    </xf>
    <xf numFmtId="0" fontId="5" fillId="8" borderId="21" xfId="0" applyFont="1" applyFill="1" applyBorder="1" applyAlignment="1">
      <alignment horizontal="left" vertical="center"/>
    </xf>
    <xf numFmtId="0" fontId="12" fillId="0" borderId="32" xfId="0" applyFont="1" applyBorder="1">
      <alignment vertical="center"/>
    </xf>
    <xf numFmtId="0" fontId="12" fillId="0" borderId="25" xfId="0" applyFont="1" applyBorder="1">
      <alignment vertical="center"/>
    </xf>
    <xf numFmtId="0" fontId="12" fillId="0" borderId="34" xfId="0" applyFont="1" applyBorder="1">
      <alignment vertical="center"/>
    </xf>
    <xf numFmtId="0" fontId="10" fillId="0" borderId="46" xfId="0" applyFont="1" applyBorder="1">
      <alignment vertical="center"/>
    </xf>
    <xf numFmtId="0" fontId="10" fillId="0" borderId="4" xfId="0" applyFont="1" applyBorder="1">
      <alignment vertical="center"/>
    </xf>
    <xf numFmtId="0" fontId="10" fillId="0" borderId="41" xfId="0" applyFont="1" applyBorder="1" applyAlignment="1">
      <alignment horizontal="center" vertical="center"/>
    </xf>
    <xf numFmtId="0" fontId="37" fillId="0" borderId="44" xfId="0" applyFont="1" applyBorder="1" applyAlignment="1">
      <alignment horizontal="center" vertical="center" wrapText="1"/>
    </xf>
    <xf numFmtId="0" fontId="12" fillId="0" borderId="33" xfId="0" applyFont="1" applyBorder="1">
      <alignment vertical="center"/>
    </xf>
    <xf numFmtId="0" fontId="12" fillId="0" borderId="1" xfId="0" applyFont="1" applyBorder="1">
      <alignment vertical="center"/>
    </xf>
    <xf numFmtId="0" fontId="11" fillId="0" borderId="1" xfId="0" applyFont="1" applyBorder="1" applyAlignment="1">
      <alignment horizontal="center" vertical="center"/>
    </xf>
    <xf numFmtId="0" fontId="11" fillId="0" borderId="3" xfId="0" applyFont="1" applyBorder="1">
      <alignment vertical="center"/>
    </xf>
    <xf numFmtId="9" fontId="11" fillId="0" borderId="7" xfId="2" applyFont="1" applyBorder="1" applyAlignment="1">
      <alignment horizontal="center" vertical="center"/>
    </xf>
    <xf numFmtId="0" fontId="13" fillId="0" borderId="7" xfId="0" applyFont="1" applyFill="1" applyBorder="1" applyAlignment="1">
      <alignment horizontal="center" vertical="center"/>
    </xf>
    <xf numFmtId="0" fontId="11" fillId="0" borderId="18" xfId="0" applyFont="1" applyBorder="1">
      <alignment vertical="center"/>
    </xf>
    <xf numFmtId="9" fontId="11" fillId="0" borderId="19" xfId="2" applyFont="1" applyBorder="1" applyAlignment="1">
      <alignment horizontal="center" vertical="center"/>
    </xf>
    <xf numFmtId="0" fontId="17" fillId="0" borderId="17" xfId="0" applyFont="1" applyFill="1" applyBorder="1" applyAlignment="1">
      <alignment vertical="center" shrinkToFit="1"/>
    </xf>
    <xf numFmtId="9" fontId="12" fillId="0" borderId="19" xfId="2" applyFont="1" applyBorder="1" applyAlignment="1">
      <alignment horizontal="center" vertical="center"/>
    </xf>
    <xf numFmtId="0" fontId="12" fillId="0" borderId="17" xfId="0" applyFont="1" applyFill="1" applyBorder="1">
      <alignment vertical="center"/>
    </xf>
    <xf numFmtId="0" fontId="11" fillId="0" borderId="10" xfId="0" applyFont="1" applyBorder="1">
      <alignment vertical="center"/>
    </xf>
    <xf numFmtId="9" fontId="11" fillId="0" borderId="14" xfId="2" applyFont="1" applyBorder="1" applyAlignment="1">
      <alignment horizontal="center" vertical="center"/>
    </xf>
    <xf numFmtId="0" fontId="17" fillId="0" borderId="8" xfId="0" applyFont="1" applyFill="1" applyBorder="1" applyAlignment="1">
      <alignment vertical="center" shrinkToFit="1"/>
    </xf>
    <xf numFmtId="9" fontId="12" fillId="0" borderId="14" xfId="2" applyFont="1" applyBorder="1" applyAlignment="1">
      <alignment horizontal="center" vertical="center"/>
    </xf>
    <xf numFmtId="0" fontId="11" fillId="0" borderId="1" xfId="0" applyFont="1" applyFill="1" applyBorder="1" applyAlignment="1">
      <alignment horizontal="center" vertical="center"/>
    </xf>
    <xf numFmtId="0" fontId="12" fillId="0" borderId="28" xfId="0" applyFont="1" applyBorder="1">
      <alignment vertical="center"/>
    </xf>
    <xf numFmtId="0" fontId="12" fillId="0" borderId="28" xfId="0" applyFont="1" applyBorder="1" applyAlignment="1">
      <alignment horizontal="center" vertical="center"/>
    </xf>
    <xf numFmtId="9" fontId="12" fillId="0" borderId="31" xfId="2" applyFont="1" applyBorder="1" applyAlignment="1">
      <alignment horizontal="center" vertical="center"/>
    </xf>
    <xf numFmtId="0" fontId="12" fillId="0" borderId="1" xfId="0" applyFont="1" applyFill="1" applyBorder="1" applyAlignment="1">
      <alignment horizontal="center" vertical="center"/>
    </xf>
    <xf numFmtId="0" fontId="12" fillId="0" borderId="17" xfId="0" applyFont="1" applyFill="1" applyBorder="1" applyAlignment="1">
      <alignment horizontal="center" vertical="center"/>
    </xf>
    <xf numFmtId="0" fontId="11" fillId="0" borderId="8" xfId="0" applyFont="1" applyFill="1" applyBorder="1" applyAlignment="1">
      <alignment horizontal="center" vertical="center"/>
    </xf>
    <xf numFmtId="0" fontId="12" fillId="0" borderId="8"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14" xfId="0" applyFont="1" applyBorder="1" applyAlignment="1">
      <alignment horizontal="center" vertical="center"/>
    </xf>
    <xf numFmtId="9" fontId="0" fillId="0" borderId="0" xfId="2" applyFont="1" applyBorder="1" applyAlignment="1">
      <alignment horizontal="center" vertical="center"/>
    </xf>
    <xf numFmtId="9" fontId="0" fillId="0" borderId="0" xfId="2" applyFont="1" applyBorder="1">
      <alignment vertical="center"/>
    </xf>
    <xf numFmtId="9" fontId="10" fillId="0" borderId="0" xfId="0" applyNumberFormat="1" applyFont="1">
      <alignment vertical="center"/>
    </xf>
    <xf numFmtId="0" fontId="12" fillId="0" borderId="20" xfId="0" applyFont="1" applyFill="1" applyBorder="1">
      <alignment vertical="center"/>
    </xf>
    <xf numFmtId="0" fontId="12" fillId="0" borderId="27" xfId="0" applyFont="1" applyFill="1" applyBorder="1">
      <alignment vertical="center"/>
    </xf>
    <xf numFmtId="0" fontId="18" fillId="0" borderId="21" xfId="0" applyFont="1" applyBorder="1" applyAlignment="1">
      <alignment horizontal="left" vertical="center"/>
    </xf>
    <xf numFmtId="49" fontId="17" fillId="2" borderId="0" xfId="0" applyNumberFormat="1" applyFont="1" applyFill="1" applyBorder="1" applyAlignment="1">
      <alignment horizontal="center" vertical="center"/>
    </xf>
    <xf numFmtId="0" fontId="13" fillId="0" borderId="1" xfId="0" quotePrefix="1" applyFont="1" applyFill="1" applyBorder="1" applyAlignment="1">
      <alignment horizontal="center" vertical="center"/>
    </xf>
    <xf numFmtId="0" fontId="11" fillId="0" borderId="10" xfId="0" applyFont="1" applyBorder="1" applyAlignment="1">
      <alignment horizontal="left" vertical="center"/>
    </xf>
    <xf numFmtId="0" fontId="11" fillId="0" borderId="3" xfId="0" applyFont="1" applyBorder="1" applyAlignment="1">
      <alignment horizontal="left" vertical="center"/>
    </xf>
    <xf numFmtId="0" fontId="13" fillId="0" borderId="41" xfId="0" applyFont="1" applyFill="1" applyBorder="1" applyAlignment="1">
      <alignment horizontal="left" vertical="center" wrapText="1"/>
    </xf>
    <xf numFmtId="0" fontId="13" fillId="0" borderId="28" xfId="0" applyFont="1" applyFill="1" applyBorder="1" applyAlignment="1">
      <alignment horizontal="left" vertical="center"/>
    </xf>
    <xf numFmtId="0" fontId="11" fillId="0" borderId="31" xfId="0" applyFont="1" applyBorder="1" applyAlignment="1">
      <alignment horizontal="center" vertical="center"/>
    </xf>
    <xf numFmtId="0" fontId="11" fillId="0" borderId="41" xfId="0" applyFont="1" applyBorder="1" applyAlignment="1">
      <alignment horizontal="left" vertical="center"/>
    </xf>
    <xf numFmtId="0" fontId="11" fillId="0" borderId="4" xfId="0" applyFont="1" applyBorder="1" applyAlignment="1">
      <alignment horizontal="center" vertical="center"/>
    </xf>
    <xf numFmtId="0" fontId="17" fillId="0" borderId="58" xfId="0" applyFont="1" applyBorder="1" applyAlignment="1">
      <alignment horizontal="center" vertical="center"/>
    </xf>
    <xf numFmtId="0" fontId="17" fillId="2" borderId="55" xfId="0" applyFont="1" applyFill="1" applyBorder="1" applyAlignment="1">
      <alignment horizontal="center" vertical="center"/>
    </xf>
    <xf numFmtId="0" fontId="17" fillId="0" borderId="55" xfId="0" applyFont="1" applyBorder="1" applyAlignment="1">
      <alignment horizontal="center" vertical="center"/>
    </xf>
    <xf numFmtId="0" fontId="17" fillId="0" borderId="56" xfId="0" applyFont="1" applyBorder="1" applyAlignment="1">
      <alignment horizontal="center" vertical="center"/>
    </xf>
    <xf numFmtId="0" fontId="17" fillId="2" borderId="56" xfId="0" applyFont="1" applyFill="1" applyBorder="1" applyAlignment="1">
      <alignment horizontal="center" vertical="center"/>
    </xf>
    <xf numFmtId="0" fontId="17" fillId="2" borderId="12" xfId="0" applyFont="1" applyFill="1" applyBorder="1" applyAlignment="1">
      <alignment horizontal="center" vertical="center"/>
    </xf>
    <xf numFmtId="0" fontId="11" fillId="0" borderId="5" xfId="0" applyFont="1" applyBorder="1" applyAlignment="1">
      <alignment horizontal="center" vertical="center"/>
    </xf>
    <xf numFmtId="0" fontId="11" fillId="0" borderId="36" xfId="0" applyFont="1" applyBorder="1" applyAlignment="1">
      <alignment horizontal="center" vertical="center"/>
    </xf>
    <xf numFmtId="0" fontId="11" fillId="0" borderId="35" xfId="0" applyFont="1" applyBorder="1" applyAlignment="1">
      <alignment horizontal="center" vertical="center"/>
    </xf>
    <xf numFmtId="0" fontId="11" fillId="0" borderId="26" xfId="0" applyFont="1" applyBorder="1" applyAlignment="1">
      <alignment horizontal="center" vertical="center"/>
    </xf>
    <xf numFmtId="0" fontId="13" fillId="0" borderId="23" xfId="0" applyFont="1" applyFill="1" applyBorder="1" applyAlignment="1">
      <alignment horizontal="center" vertical="center"/>
    </xf>
    <xf numFmtId="0" fontId="13" fillId="0" borderId="26" xfId="0" applyFont="1" applyFill="1" applyBorder="1" applyAlignment="1">
      <alignment horizontal="center" vertical="center"/>
    </xf>
    <xf numFmtId="0" fontId="11" fillId="0" borderId="26" xfId="0" applyFont="1" applyFill="1" applyBorder="1" applyAlignment="1">
      <alignment horizontal="center" vertical="center"/>
    </xf>
    <xf numFmtId="0" fontId="13" fillId="0" borderId="30" xfId="0" applyFont="1" applyBorder="1" applyAlignment="1">
      <alignment horizontal="center" vertical="center"/>
    </xf>
    <xf numFmtId="0" fontId="11" fillId="0" borderId="36" xfId="0" applyFont="1" applyFill="1" applyBorder="1" applyAlignment="1">
      <alignment horizontal="center" vertical="center"/>
    </xf>
    <xf numFmtId="0" fontId="11" fillId="0" borderId="30" xfId="0" applyFont="1" applyBorder="1" applyAlignment="1">
      <alignment horizontal="center" vertical="center"/>
    </xf>
    <xf numFmtId="0" fontId="11" fillId="0" borderId="35" xfId="0" applyFont="1" applyFill="1" applyBorder="1" applyAlignment="1">
      <alignment horizontal="center" vertical="center"/>
    </xf>
    <xf numFmtId="0" fontId="13" fillId="0" borderId="36" xfId="0" applyFont="1" applyBorder="1" applyAlignment="1">
      <alignment horizontal="center" vertical="center"/>
    </xf>
    <xf numFmtId="0" fontId="11" fillId="0" borderId="23" xfId="0" applyFont="1" applyBorder="1" applyAlignment="1">
      <alignment horizontal="center" vertical="center"/>
    </xf>
    <xf numFmtId="0" fontId="11" fillId="0" borderId="13" xfId="0" applyFont="1" applyFill="1" applyBorder="1" applyAlignment="1">
      <alignment horizontal="center" vertical="center"/>
    </xf>
    <xf numFmtId="0" fontId="13" fillId="0" borderId="36"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35" xfId="0" applyFont="1" applyFill="1" applyBorder="1" applyAlignment="1">
      <alignment horizontal="center" vertical="center"/>
    </xf>
    <xf numFmtId="0" fontId="5" fillId="0" borderId="14" xfId="0" applyFont="1" applyFill="1" applyBorder="1" applyAlignment="1">
      <alignment horizontal="center" vertical="center"/>
    </xf>
    <xf numFmtId="0" fontId="11" fillId="0" borderId="15" xfId="0" applyFont="1" applyBorder="1" applyAlignment="1">
      <alignment horizontal="center" vertical="center"/>
    </xf>
    <xf numFmtId="0" fontId="11" fillId="0" borderId="16" xfId="0" applyFont="1" applyFill="1" applyBorder="1" applyAlignment="1">
      <alignment horizontal="center" vertical="center"/>
    </xf>
    <xf numFmtId="0" fontId="13" fillId="0" borderId="1" xfId="0" applyFont="1" applyFill="1" applyBorder="1" applyAlignment="1">
      <alignment horizontal="center" vertical="center"/>
    </xf>
    <xf numFmtId="0" fontId="11"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27" xfId="0" applyFont="1" applyBorder="1" applyAlignment="1">
      <alignment horizontal="center" vertical="center"/>
    </xf>
    <xf numFmtId="0" fontId="11" fillId="0" borderId="7" xfId="0" applyNumberFormat="1" applyFont="1" applyFill="1" applyBorder="1" applyAlignment="1">
      <alignment horizontal="center" vertical="center"/>
    </xf>
    <xf numFmtId="0" fontId="11" fillId="0" borderId="19" xfId="0" applyNumberFormat="1" applyFont="1" applyFill="1" applyBorder="1" applyAlignment="1">
      <alignment horizontal="center" vertical="center"/>
    </xf>
    <xf numFmtId="0" fontId="11" fillId="0" borderId="14" xfId="0" applyNumberFormat="1" applyFont="1" applyFill="1" applyBorder="1" applyAlignment="1">
      <alignment horizontal="center" vertical="center"/>
    </xf>
    <xf numFmtId="0" fontId="11" fillId="0" borderId="27" xfId="0" applyFont="1" applyBorder="1" applyAlignment="1">
      <alignment horizontal="center" vertical="center"/>
    </xf>
    <xf numFmtId="0" fontId="11" fillId="0" borderId="31" xfId="0" applyFont="1" applyFill="1" applyBorder="1" applyAlignment="1">
      <alignment horizontal="center" vertical="center"/>
    </xf>
    <xf numFmtId="0" fontId="17" fillId="0" borderId="1" xfId="0" applyFont="1" applyBorder="1" applyAlignment="1">
      <alignment horizontal="center" vertical="center"/>
    </xf>
    <xf numFmtId="0" fontId="17" fillId="2" borderId="17" xfId="0" applyFont="1" applyFill="1" applyBorder="1" applyAlignment="1">
      <alignment horizontal="center" vertical="center"/>
    </xf>
    <xf numFmtId="0" fontId="12" fillId="0" borderId="19" xfId="0" applyFont="1" applyFill="1" applyBorder="1" applyAlignment="1">
      <alignment horizontal="center" vertical="center"/>
    </xf>
    <xf numFmtId="0" fontId="17" fillId="0" borderId="17" xfId="0" applyFont="1" applyBorder="1" applyAlignment="1">
      <alignment horizontal="center" vertical="center"/>
    </xf>
    <xf numFmtId="0" fontId="17" fillId="0" borderId="20" xfId="0" applyFont="1" applyBorder="1" applyAlignment="1">
      <alignment horizontal="center" vertical="center"/>
    </xf>
    <xf numFmtId="0" fontId="17" fillId="0" borderId="24" xfId="0" applyFont="1" applyFill="1" applyBorder="1" applyAlignment="1">
      <alignment horizontal="center" vertical="center"/>
    </xf>
    <xf numFmtId="0" fontId="17" fillId="2" borderId="20" xfId="0" applyFont="1" applyFill="1" applyBorder="1" applyAlignment="1">
      <alignment horizontal="center" vertical="center"/>
    </xf>
    <xf numFmtId="0" fontId="17" fillId="2" borderId="39" xfId="0" applyFont="1" applyFill="1" applyBorder="1" applyAlignment="1">
      <alignment horizontal="center" vertical="center"/>
    </xf>
    <xf numFmtId="0" fontId="17" fillId="0" borderId="37" xfId="0" applyFont="1" applyFill="1" applyBorder="1" applyAlignment="1">
      <alignment horizontal="center" vertical="center"/>
    </xf>
    <xf numFmtId="0" fontId="13" fillId="0" borderId="1" xfId="0" applyFont="1" applyBorder="1" applyAlignment="1">
      <alignment horizontal="center" vertical="center"/>
    </xf>
    <xf numFmtId="0" fontId="11" fillId="0" borderId="24" xfId="0" applyFont="1" applyFill="1" applyBorder="1" applyAlignment="1">
      <alignment horizontal="center" vertical="center"/>
    </xf>
    <xf numFmtId="0" fontId="11" fillId="0" borderId="24" xfId="2" applyNumberFormat="1" applyFont="1" applyBorder="1" applyAlignment="1">
      <alignment horizontal="center" vertical="center"/>
    </xf>
    <xf numFmtId="0" fontId="11" fillId="0" borderId="20" xfId="0" applyFont="1" applyFill="1" applyBorder="1" applyAlignment="1">
      <alignment horizontal="center" vertical="center"/>
    </xf>
    <xf numFmtId="0" fontId="11" fillId="0" borderId="37" xfId="0" applyFont="1" applyFill="1" applyBorder="1" applyAlignment="1">
      <alignment horizontal="center" vertical="center"/>
    </xf>
    <xf numFmtId="0" fontId="0" fillId="0" borderId="7" xfId="0" applyFont="1" applyBorder="1">
      <alignment vertical="center"/>
    </xf>
    <xf numFmtId="0" fontId="0" fillId="0" borderId="19" xfId="0" applyFont="1" applyBorder="1">
      <alignment vertical="center"/>
    </xf>
    <xf numFmtId="0" fontId="0" fillId="0" borderId="59" xfId="0" applyFont="1" applyBorder="1">
      <alignment vertical="center"/>
    </xf>
    <xf numFmtId="0" fontId="13" fillId="0" borderId="27" xfId="0" applyFont="1" applyFill="1" applyBorder="1" applyAlignment="1">
      <alignment horizontal="center" vertical="center"/>
    </xf>
    <xf numFmtId="0" fontId="17" fillId="0" borderId="27" xfId="0" applyFont="1" applyBorder="1" applyAlignment="1">
      <alignment horizontal="center" vertical="center"/>
    </xf>
    <xf numFmtId="0" fontId="12" fillId="0" borderId="31" xfId="0" applyFont="1" applyFill="1" applyBorder="1" applyAlignment="1">
      <alignment horizontal="center" vertical="center"/>
    </xf>
    <xf numFmtId="0" fontId="13" fillId="0" borderId="60" xfId="0" applyFont="1" applyFill="1" applyBorder="1" applyAlignment="1">
      <alignment horizontal="center" vertical="center"/>
    </xf>
    <xf numFmtId="0" fontId="11" fillId="0" borderId="61" xfId="0" applyFont="1" applyFill="1" applyBorder="1" applyAlignment="1">
      <alignment horizontal="center" vertical="center"/>
    </xf>
    <xf numFmtId="0" fontId="13" fillId="0" borderId="8" xfId="0" applyFont="1" applyBorder="1" applyAlignment="1">
      <alignment horizontal="center" vertical="center"/>
    </xf>
    <xf numFmtId="0" fontId="11" fillId="0" borderId="40" xfId="0" applyFont="1" applyBorder="1" applyAlignment="1">
      <alignment horizontal="center" vertical="center"/>
    </xf>
    <xf numFmtId="0" fontId="11" fillId="0" borderId="44" xfId="0" applyFont="1" applyFill="1" applyBorder="1" applyAlignment="1">
      <alignment horizontal="center" vertical="center"/>
    </xf>
    <xf numFmtId="0" fontId="13" fillId="0" borderId="1" xfId="3" applyFont="1" applyFill="1" applyBorder="1" applyAlignment="1">
      <alignment horizontal="center" vertical="center"/>
    </xf>
    <xf numFmtId="0" fontId="13" fillId="0" borderId="8" xfId="3" applyFont="1" applyBorder="1" applyAlignment="1">
      <alignment horizontal="center" vertical="center"/>
    </xf>
    <xf numFmtId="0" fontId="11" fillId="0" borderId="7" xfId="2" applyNumberFormat="1" applyFont="1" applyBorder="1" applyAlignment="1">
      <alignment horizontal="center" vertical="center"/>
    </xf>
    <xf numFmtId="0" fontId="11" fillId="0" borderId="19" xfId="2" applyNumberFormat="1" applyFont="1" applyBorder="1" applyAlignment="1">
      <alignment horizontal="center" vertical="center"/>
    </xf>
    <xf numFmtId="0" fontId="11" fillId="0" borderId="14" xfId="2" applyNumberFormat="1" applyFont="1" applyBorder="1" applyAlignment="1">
      <alignment horizontal="center" vertical="center"/>
    </xf>
    <xf numFmtId="0" fontId="12" fillId="0" borderId="26" xfId="0" applyFont="1" applyBorder="1" applyAlignment="1">
      <alignment horizontal="center" vertical="center"/>
    </xf>
    <xf numFmtId="0" fontId="12" fillId="0" borderId="35" xfId="0" applyFont="1" applyBorder="1" applyAlignment="1">
      <alignment horizontal="center" vertical="center"/>
    </xf>
    <xf numFmtId="0" fontId="11" fillId="0" borderId="16" xfId="0" applyFont="1" applyBorder="1" applyAlignment="1">
      <alignment horizontal="center" vertical="center"/>
    </xf>
    <xf numFmtId="0" fontId="0" fillId="0" borderId="17" xfId="0" applyBorder="1" applyAlignment="1">
      <alignment horizontal="center" vertical="center"/>
    </xf>
    <xf numFmtId="0" fontId="0" fillId="0" borderId="48" xfId="0" applyBorder="1" applyAlignment="1">
      <alignment horizontal="center" vertical="center"/>
    </xf>
    <xf numFmtId="0" fontId="13" fillId="0" borderId="31" xfId="0" applyFont="1" applyBorder="1" applyAlignment="1">
      <alignment horizontal="center" vertical="center"/>
    </xf>
    <xf numFmtId="0" fontId="0" fillId="0" borderId="48" xfId="0" applyFont="1" applyFill="1" applyBorder="1" applyAlignment="1">
      <alignment horizontal="center" vertical="center"/>
    </xf>
    <xf numFmtId="0" fontId="0" fillId="0" borderId="8" xfId="0" applyFill="1" applyBorder="1" applyAlignment="1">
      <alignment horizontal="center" vertical="center"/>
    </xf>
    <xf numFmtId="0" fontId="17" fillId="0" borderId="7" xfId="0" applyFont="1" applyBorder="1" applyAlignment="1">
      <alignment horizontal="center" vertical="center"/>
    </xf>
    <xf numFmtId="0" fontId="19" fillId="2" borderId="19" xfId="0" applyFont="1" applyFill="1" applyBorder="1" applyAlignment="1">
      <alignment horizontal="center" vertical="center"/>
    </xf>
    <xf numFmtId="0" fontId="17" fillId="0" borderId="24" xfId="0" applyFont="1" applyBorder="1" applyAlignment="1">
      <alignment horizontal="center" vertical="center"/>
    </xf>
    <xf numFmtId="0" fontId="17" fillId="2" borderId="24" xfId="0" applyFont="1" applyFill="1" applyBorder="1" applyAlignment="1">
      <alignment horizontal="center" vertical="center"/>
    </xf>
    <xf numFmtId="0" fontId="17" fillId="2" borderId="37" xfId="0" applyFont="1" applyFill="1"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63" xfId="0" applyBorder="1" applyAlignment="1">
      <alignment horizontal="center" vertical="center"/>
    </xf>
    <xf numFmtId="0" fontId="13" fillId="0" borderId="31" xfId="0" applyFont="1" applyFill="1" applyBorder="1" applyAlignment="1">
      <alignment horizontal="center" vertical="center"/>
    </xf>
    <xf numFmtId="0" fontId="17" fillId="0" borderId="31" xfId="0" applyFont="1" applyBorder="1" applyAlignment="1">
      <alignment horizontal="center" vertical="center"/>
    </xf>
    <xf numFmtId="0" fontId="13" fillId="0" borderId="7" xfId="0" applyFont="1" applyBorder="1" applyAlignment="1">
      <alignment horizontal="center" vertical="center"/>
    </xf>
    <xf numFmtId="0" fontId="20" fillId="0" borderId="48" xfId="0" applyFont="1" applyBorder="1" applyAlignment="1">
      <alignment horizontal="center" vertical="center"/>
    </xf>
    <xf numFmtId="0" fontId="20" fillId="0" borderId="17" xfId="0" applyFont="1" applyBorder="1" applyAlignment="1">
      <alignment horizontal="center" vertical="center"/>
    </xf>
    <xf numFmtId="0" fontId="0" fillId="0" borderId="59" xfId="0" applyBorder="1" applyAlignment="1">
      <alignment horizontal="center" vertical="center"/>
    </xf>
    <xf numFmtId="0" fontId="13" fillId="0" borderId="7" xfId="3" applyFont="1" applyFill="1" applyBorder="1" applyAlignment="1">
      <alignment horizontal="center" vertical="center"/>
    </xf>
    <xf numFmtId="0" fontId="13" fillId="0" borderId="14" xfId="3" applyFont="1" applyBorder="1" applyAlignment="1">
      <alignment horizontal="center" vertical="center"/>
    </xf>
    <xf numFmtId="0" fontId="5" fillId="0" borderId="36"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35" xfId="0" applyFont="1" applyFill="1" applyBorder="1" applyAlignment="1">
      <alignment horizontal="center" vertical="center"/>
    </xf>
    <xf numFmtId="0" fontId="14" fillId="0" borderId="26" xfId="0" applyFont="1" applyBorder="1" applyAlignment="1">
      <alignment horizontal="center" vertical="center"/>
    </xf>
    <xf numFmtId="0" fontId="14" fillId="0" borderId="36" xfId="0" applyFont="1" applyBorder="1" applyAlignment="1">
      <alignment horizontal="center" vertical="center"/>
    </xf>
    <xf numFmtId="0" fontId="14" fillId="0" borderId="35" xfId="0" applyFont="1" applyBorder="1" applyAlignment="1">
      <alignment horizontal="center" vertical="center"/>
    </xf>
    <xf numFmtId="0" fontId="5" fillId="0" borderId="26" xfId="0" applyFont="1" applyBorder="1" applyAlignment="1">
      <alignment horizontal="center" vertical="center"/>
    </xf>
    <xf numFmtId="0" fontId="12" fillId="0" borderId="30" xfId="0" applyFont="1" applyFill="1" applyBorder="1" applyAlignment="1">
      <alignment horizontal="center" vertical="center"/>
    </xf>
    <xf numFmtId="0" fontId="5" fillId="0" borderId="36" xfId="0" applyFont="1" applyBorder="1" applyAlignment="1">
      <alignment horizontal="center" vertical="center"/>
    </xf>
    <xf numFmtId="0" fontId="5" fillId="0" borderId="23" xfId="0" applyFont="1" applyBorder="1" applyAlignment="1">
      <alignment horizontal="center" vertical="center"/>
    </xf>
    <xf numFmtId="0" fontId="5" fillId="0" borderId="35" xfId="0" applyFont="1" applyBorder="1" applyAlignment="1">
      <alignment horizontal="center" vertical="center"/>
    </xf>
    <xf numFmtId="0" fontId="14" fillId="0" borderId="36" xfId="3" applyFont="1" applyFill="1" applyBorder="1" applyAlignment="1">
      <alignment horizontal="center" vertical="center"/>
    </xf>
    <xf numFmtId="0" fontId="14" fillId="0" borderId="26" xfId="3" applyFont="1" applyBorder="1" applyAlignment="1">
      <alignment horizontal="center" vertical="center"/>
    </xf>
    <xf numFmtId="0" fontId="14" fillId="0" borderId="26" xfId="3" applyFont="1" applyFill="1" applyBorder="1" applyAlignment="1">
      <alignment horizontal="center" vertical="center"/>
    </xf>
    <xf numFmtId="0" fontId="14" fillId="0" borderId="35" xfId="3" applyFont="1" applyBorder="1" applyAlignment="1">
      <alignment horizontal="center" vertical="center"/>
    </xf>
    <xf numFmtId="0" fontId="0" fillId="0" borderId="7" xfId="0" applyBorder="1">
      <alignment vertical="center"/>
    </xf>
    <xf numFmtId="0" fontId="0" fillId="0" borderId="19" xfId="0" applyBorder="1">
      <alignment vertical="center"/>
    </xf>
    <xf numFmtId="0" fontId="0" fillId="0" borderId="14" xfId="0" applyBorder="1">
      <alignment vertical="center"/>
    </xf>
    <xf numFmtId="0" fontId="14" fillId="0" borderId="7" xfId="3" applyFont="1" applyFill="1" applyBorder="1" applyAlignment="1">
      <alignment horizontal="center" vertical="center"/>
    </xf>
    <xf numFmtId="0" fontId="14" fillId="0" borderId="19" xfId="3" applyFont="1" applyBorder="1" applyAlignment="1">
      <alignment horizontal="center" vertical="center"/>
    </xf>
    <xf numFmtId="0" fontId="5" fillId="0" borderId="3" xfId="0" applyFont="1" applyBorder="1" applyAlignment="1">
      <alignment horizontal="center" vertical="center" wrapText="1"/>
    </xf>
    <xf numFmtId="0" fontId="5" fillId="0" borderId="10" xfId="0" applyFont="1" applyBorder="1" applyAlignment="1">
      <alignment horizontal="center" vertical="center"/>
    </xf>
    <xf numFmtId="0" fontId="5" fillId="0" borderId="1" xfId="0" applyFont="1" applyBorder="1" applyAlignment="1">
      <alignment horizontal="center" vertical="center" wrapText="1"/>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10" fillId="0" borderId="19" xfId="0" applyFont="1" applyBorder="1" applyAlignment="1">
      <alignment horizontal="center" vertical="center"/>
    </xf>
    <xf numFmtId="0" fontId="12" fillId="0" borderId="36" xfId="0" applyFont="1" applyFill="1" applyBorder="1" applyAlignment="1">
      <alignment horizontal="right" vertical="center"/>
    </xf>
    <xf numFmtId="0" fontId="17" fillId="0" borderId="35" xfId="0" applyFont="1" applyBorder="1" applyAlignment="1">
      <alignment horizontal="right" vertical="center"/>
    </xf>
    <xf numFmtId="0" fontId="17" fillId="0" borderId="14" xfId="0" applyFont="1" applyBorder="1" applyAlignment="1">
      <alignment horizontal="right" vertical="center"/>
    </xf>
    <xf numFmtId="0" fontId="12" fillId="0" borderId="36" xfId="0" applyFont="1" applyBorder="1" applyAlignment="1">
      <alignment horizontal="right" vertical="center"/>
    </xf>
    <xf numFmtId="0" fontId="12" fillId="0" borderId="35" xfId="0" applyFont="1" applyBorder="1" applyAlignment="1">
      <alignment horizontal="right" vertical="center"/>
    </xf>
    <xf numFmtId="0" fontId="12" fillId="0" borderId="14" xfId="0" applyFont="1" applyBorder="1" applyAlignment="1">
      <alignment horizontal="right" vertical="center"/>
    </xf>
    <xf numFmtId="0" fontId="13" fillId="0" borderId="21" xfId="0" applyFont="1" applyFill="1" applyBorder="1" applyAlignment="1">
      <alignment horizontal="left" vertical="center"/>
    </xf>
    <xf numFmtId="0" fontId="0" fillId="0" borderId="18" xfId="0" applyFont="1" applyFill="1" applyBorder="1" applyAlignment="1">
      <alignment horizontal="center" vertical="center"/>
    </xf>
    <xf numFmtId="0" fontId="17" fillId="0" borderId="18" xfId="0" quotePrefix="1" applyFont="1" applyBorder="1" applyAlignment="1">
      <alignment horizontal="center" vertical="center"/>
    </xf>
    <xf numFmtId="0" fontId="14" fillId="0" borderId="19" xfId="0" applyFont="1" applyFill="1" applyBorder="1" applyAlignment="1">
      <alignment horizontal="center" vertical="center"/>
    </xf>
    <xf numFmtId="0" fontId="14" fillId="0" borderId="19" xfId="0" applyFont="1" applyBorder="1" applyAlignment="1">
      <alignment horizontal="center" vertical="center"/>
    </xf>
    <xf numFmtId="0" fontId="5" fillId="0" borderId="19" xfId="0" applyFont="1" applyFill="1" applyBorder="1" applyAlignment="1">
      <alignment horizontal="center" vertical="center"/>
    </xf>
    <xf numFmtId="0" fontId="18" fillId="0" borderId="19" xfId="0" applyFont="1" applyBorder="1" applyAlignment="1">
      <alignment horizontal="center" vertical="center"/>
    </xf>
    <xf numFmtId="0" fontId="18" fillId="2" borderId="19" xfId="0" applyFont="1" applyFill="1" applyBorder="1" applyAlignment="1">
      <alignment horizontal="center" vertical="center"/>
    </xf>
    <xf numFmtId="0" fontId="6" fillId="0" borderId="17" xfId="0" applyFont="1" applyBorder="1" applyAlignment="1">
      <alignment horizontal="center" vertical="center"/>
    </xf>
    <xf numFmtId="0" fontId="14" fillId="0" borderId="19" xfId="3" applyFont="1" applyFill="1" applyBorder="1" applyAlignment="1">
      <alignment horizontal="center" vertical="center"/>
    </xf>
    <xf numFmtId="0" fontId="10" fillId="0" borderId="38" xfId="0" applyFont="1" applyBorder="1" applyAlignment="1">
      <alignment horizontal="center" vertical="center"/>
    </xf>
    <xf numFmtId="0" fontId="11" fillId="0" borderId="33" xfId="0" applyFont="1" applyBorder="1" applyAlignment="1">
      <alignment horizontal="center" vertical="center"/>
    </xf>
    <xf numFmtId="0" fontId="5" fillId="0" borderId="33" xfId="0" applyFont="1" applyBorder="1" applyAlignment="1">
      <alignment horizontal="left" vertical="center"/>
    </xf>
    <xf numFmtId="0" fontId="13" fillId="0" borderId="33" xfId="0" applyFont="1" applyFill="1" applyBorder="1" applyAlignment="1">
      <alignment horizontal="left" vertical="center"/>
    </xf>
    <xf numFmtId="0" fontId="0" fillId="0" borderId="33" xfId="0" applyBorder="1">
      <alignment vertical="center"/>
    </xf>
    <xf numFmtId="0" fontId="11" fillId="0" borderId="64" xfId="0" applyFont="1" applyBorder="1" applyAlignment="1">
      <alignment horizontal="center" vertical="center"/>
    </xf>
    <xf numFmtId="0" fontId="5" fillId="0" borderId="7" xfId="0" applyFont="1" applyBorder="1" applyAlignment="1">
      <alignment horizontal="center" vertical="center"/>
    </xf>
    <xf numFmtId="0" fontId="14" fillId="0" borderId="7" xfId="0" applyFont="1" applyFill="1" applyBorder="1" applyAlignment="1">
      <alignment horizontal="center" vertical="center"/>
    </xf>
    <xf numFmtId="0" fontId="14" fillId="0" borderId="14" xfId="0" applyFont="1" applyBorder="1" applyAlignment="1">
      <alignment horizontal="center" vertical="center"/>
    </xf>
    <xf numFmtId="0" fontId="5" fillId="0" borderId="7" xfId="0" applyFont="1" applyFill="1" applyBorder="1" applyAlignment="1">
      <alignment horizontal="center" vertical="center"/>
    </xf>
    <xf numFmtId="0" fontId="0" fillId="0" borderId="10" xfId="0" applyFill="1" applyBorder="1" applyAlignment="1">
      <alignment horizontal="center" vertical="center"/>
    </xf>
    <xf numFmtId="0" fontId="11" fillId="0" borderId="10" xfId="0" quotePrefix="1" applyFont="1" applyBorder="1" applyAlignment="1">
      <alignment horizontal="center" vertical="center"/>
    </xf>
    <xf numFmtId="0" fontId="18" fillId="0" borderId="7" xfId="0" applyFont="1" applyBorder="1" applyAlignment="1">
      <alignment horizontal="center" vertical="center"/>
    </xf>
    <xf numFmtId="0" fontId="17" fillId="2" borderId="10" xfId="0" applyFont="1" applyFill="1" applyBorder="1" applyAlignment="1">
      <alignment horizontal="center" vertical="center"/>
    </xf>
    <xf numFmtId="0" fontId="18" fillId="2" borderId="14" xfId="0" applyFont="1" applyFill="1" applyBorder="1" applyAlignment="1">
      <alignment horizontal="center" vertical="center"/>
    </xf>
    <xf numFmtId="0" fontId="14" fillId="0" borderId="7" xfId="0" applyFont="1" applyBorder="1" applyAlignment="1">
      <alignment horizontal="center" vertical="center"/>
    </xf>
    <xf numFmtId="0" fontId="14" fillId="0" borderId="14"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44" xfId="0" applyFont="1" applyFill="1" applyBorder="1" applyAlignment="1">
      <alignment horizontal="center" vertical="center"/>
    </xf>
    <xf numFmtId="0" fontId="5" fillId="0" borderId="64" xfId="0" applyFont="1" applyBorder="1" applyAlignment="1">
      <alignment horizontal="center" vertical="center"/>
    </xf>
    <xf numFmtId="0" fontId="5" fillId="0" borderId="31" xfId="0" applyFont="1" applyBorder="1" applyAlignment="1">
      <alignment horizontal="center" vertical="center"/>
    </xf>
    <xf numFmtId="0" fontId="14" fillId="0" borderId="14" xfId="3" applyFont="1" applyBorder="1" applyAlignment="1">
      <alignment horizontal="center" vertical="center"/>
    </xf>
    <xf numFmtId="0" fontId="18" fillId="2" borderId="1" xfId="0" applyFont="1" applyFill="1" applyBorder="1" applyAlignment="1">
      <alignment horizontal="center" vertical="center"/>
    </xf>
    <xf numFmtId="49" fontId="17" fillId="2" borderId="3" xfId="0" applyNumberFormat="1" applyFont="1" applyFill="1" applyBorder="1" applyAlignment="1">
      <alignment horizontal="center" vertical="center"/>
    </xf>
    <xf numFmtId="0" fontId="5" fillId="0" borderId="7" xfId="0" applyFont="1" applyBorder="1" applyAlignment="1">
      <alignment horizontal="center" vertical="center" wrapText="1"/>
    </xf>
    <xf numFmtId="0" fontId="13" fillId="3" borderId="18" xfId="0" applyFont="1" applyFill="1" applyBorder="1" applyAlignment="1">
      <alignment horizontal="center" vertical="center"/>
    </xf>
    <xf numFmtId="0" fontId="13" fillId="3" borderId="21" xfId="0" applyFont="1" applyFill="1" applyBorder="1" applyAlignment="1">
      <alignment horizontal="center" vertical="center"/>
    </xf>
    <xf numFmtId="0" fontId="11" fillId="0" borderId="29" xfId="0" applyFont="1" applyFill="1" applyBorder="1" applyAlignment="1">
      <alignment horizontal="center" vertical="center"/>
    </xf>
    <xf numFmtId="0" fontId="17" fillId="0" borderId="29" xfId="0" applyFont="1" applyFill="1" applyBorder="1" applyAlignment="1">
      <alignment horizontal="center" vertical="center"/>
    </xf>
    <xf numFmtId="0" fontId="11" fillId="0" borderId="42" xfId="0" applyFont="1" applyFill="1" applyBorder="1" applyAlignment="1">
      <alignment horizontal="center" vertical="center"/>
    </xf>
    <xf numFmtId="0" fontId="11" fillId="0" borderId="10" xfId="0" applyFont="1" applyFill="1" applyBorder="1" applyAlignment="1">
      <alignment horizontal="left" vertical="center"/>
    </xf>
    <xf numFmtId="0" fontId="11" fillId="0" borderId="18" xfId="0" applyFont="1" applyFill="1" applyBorder="1" applyAlignment="1">
      <alignment horizontal="left" vertical="center"/>
    </xf>
    <xf numFmtId="0" fontId="11" fillId="0" borderId="3" xfId="0" applyFont="1" applyFill="1" applyBorder="1" applyAlignment="1">
      <alignment horizontal="left" vertical="center"/>
    </xf>
    <xf numFmtId="0" fontId="2"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xf numFmtId="0" fontId="6" fillId="3" borderId="32"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11" fillId="0" borderId="0" xfId="0" applyFont="1" applyAlignment="1">
      <alignment horizontal="left" vertical="center"/>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xf>
    <xf numFmtId="0" fontId="6" fillId="0" borderId="7" xfId="0" applyFont="1" applyBorder="1" applyAlignment="1">
      <alignment horizontal="center" vertical="center" wrapText="1"/>
    </xf>
    <xf numFmtId="0" fontId="6" fillId="0" borderId="14" xfId="0" applyFont="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vertical="top" wrapText="1"/>
    </xf>
    <xf numFmtId="0" fontId="5"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0" xfId="0" applyFont="1" applyBorder="1" applyAlignment="1">
      <alignment horizontal="center" vertical="center"/>
    </xf>
    <xf numFmtId="0" fontId="7" fillId="0" borderId="6" xfId="0" applyFont="1" applyFill="1" applyBorder="1" applyAlignment="1">
      <alignment horizontal="center" vertical="center" wrapText="1"/>
    </xf>
    <xf numFmtId="0" fontId="7" fillId="0" borderId="12" xfId="0" applyFont="1" applyFill="1" applyBorder="1" applyAlignment="1">
      <alignment horizontal="center" vertical="center"/>
    </xf>
    <xf numFmtId="0" fontId="9" fillId="0" borderId="7" xfId="0" applyFont="1" applyFill="1" applyBorder="1" applyAlignment="1">
      <alignment horizontal="center" vertical="center" wrapText="1"/>
    </xf>
    <xf numFmtId="0" fontId="9" fillId="0" borderId="14" xfId="0" applyFont="1" applyFill="1" applyBorder="1" applyAlignment="1">
      <alignment horizontal="center" vertical="center"/>
    </xf>
    <xf numFmtId="0" fontId="2"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11" xfId="0" applyFont="1" applyBorder="1" applyAlignment="1">
      <alignment horizontal="center" vertical="center"/>
    </xf>
    <xf numFmtId="0" fontId="6" fillId="0" borderId="15" xfId="0" applyFont="1" applyBorder="1" applyAlignment="1">
      <alignment horizontal="center" vertical="center" wrapText="1"/>
    </xf>
    <xf numFmtId="0" fontId="6" fillId="0" borderId="39"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6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62" xfId="0" applyFont="1" applyBorder="1" applyAlignment="1">
      <alignment horizontal="center" vertical="center"/>
    </xf>
    <xf numFmtId="0" fontId="5" fillId="0" borderId="6" xfId="0" applyFont="1" applyBorder="1" applyAlignment="1">
      <alignment horizontal="center" vertical="center"/>
    </xf>
    <xf numFmtId="0" fontId="5" fillId="0" borderId="50" xfId="0" applyFont="1" applyBorder="1" applyAlignment="1">
      <alignment horizontal="center" vertical="center"/>
    </xf>
    <xf numFmtId="0" fontId="5" fillId="0" borderId="63" xfId="0" applyFont="1" applyBorder="1" applyAlignment="1">
      <alignment horizontal="center" vertical="center"/>
    </xf>
    <xf numFmtId="0" fontId="5" fillId="0" borderId="12" xfId="0" applyFont="1" applyBorder="1" applyAlignment="1">
      <alignment horizontal="center" vertical="center"/>
    </xf>
    <xf numFmtId="0" fontId="5" fillId="0" borderId="52" xfId="0" applyFont="1" applyBorder="1" applyAlignment="1">
      <alignment horizontal="center" vertical="center"/>
    </xf>
    <xf numFmtId="0" fontId="5" fillId="0" borderId="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wrapText="1"/>
    </xf>
    <xf numFmtId="0" fontId="29" fillId="0" borderId="45" xfId="0" applyFont="1" applyBorder="1" applyAlignment="1">
      <alignment horizontal="center" vertical="center"/>
    </xf>
    <xf numFmtId="0" fontId="29" fillId="0" borderId="57" xfId="0" applyFont="1" applyBorder="1" applyAlignment="1">
      <alignment horizontal="center" vertical="center"/>
    </xf>
    <xf numFmtId="0" fontId="30" fillId="0" borderId="45" xfId="0" applyFont="1" applyBorder="1" applyAlignment="1">
      <alignment horizontal="center" vertical="center"/>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29" fillId="0" borderId="45"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8" xfId="0" applyFont="1" applyBorder="1" applyAlignment="1">
      <alignment horizontal="center" vertical="center"/>
    </xf>
    <xf numFmtId="0" fontId="7" fillId="0" borderId="0" xfId="0" applyFont="1" applyFill="1" applyBorder="1" applyAlignment="1">
      <alignment horizontal="center" vertical="center"/>
    </xf>
    <xf numFmtId="0" fontId="9" fillId="0" borderId="31" xfId="0" applyFont="1" applyFill="1" applyBorder="1" applyAlignment="1">
      <alignment horizontal="center" vertical="center"/>
    </xf>
    <xf numFmtId="0" fontId="5" fillId="0" borderId="27" xfId="0" applyFont="1" applyBorder="1" applyAlignment="1">
      <alignment horizontal="center" vertical="center"/>
    </xf>
    <xf numFmtId="0" fontId="5" fillId="0" borderId="33" xfId="0" applyFont="1" applyBorder="1" applyAlignment="1">
      <alignment horizontal="center" vertical="center" wrapText="1"/>
    </xf>
    <xf numFmtId="0" fontId="5" fillId="0" borderId="33" xfId="0" applyFont="1" applyBorder="1" applyAlignment="1">
      <alignment horizontal="center" vertical="center"/>
    </xf>
    <xf numFmtId="0" fontId="6" fillId="0" borderId="33" xfId="0" applyFont="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46" xfId="0" applyFont="1" applyBorder="1" applyAlignment="1">
      <alignment horizontal="center" vertical="center"/>
    </xf>
    <xf numFmtId="0" fontId="5" fillId="0" borderId="0" xfId="0" applyFont="1" applyBorder="1" applyAlignment="1">
      <alignment horizontal="center" vertical="center"/>
    </xf>
    <xf numFmtId="0" fontId="5" fillId="0" borderId="47" xfId="0" applyFont="1" applyBorder="1" applyAlignment="1">
      <alignment horizontal="center" vertical="center"/>
    </xf>
    <xf numFmtId="0" fontId="31" fillId="0" borderId="0" xfId="0" applyFont="1" applyFill="1" applyBorder="1" applyAlignment="1">
      <alignment horizontal="center" vertical="center"/>
    </xf>
    <xf numFmtId="0" fontId="32" fillId="0" borderId="12"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37" xfId="0" applyFont="1" applyBorder="1" applyAlignment="1">
      <alignment horizontal="center" vertical="center" wrapText="1"/>
    </xf>
    <xf numFmtId="0" fontId="10" fillId="0" borderId="10" xfId="0" applyFont="1" applyBorder="1" applyAlignment="1">
      <alignment horizontal="center" vertical="center"/>
    </xf>
    <xf numFmtId="0" fontId="10" fillId="0" borderId="14" xfId="0" applyFont="1" applyBorder="1" applyAlignment="1">
      <alignment horizontal="center" vertical="center"/>
    </xf>
    <xf numFmtId="0" fontId="10" fillId="0" borderId="24" xfId="0" applyFont="1" applyBorder="1" applyAlignment="1">
      <alignment horizontal="center" vertical="center"/>
    </xf>
    <xf numFmtId="0" fontId="10" fillId="0" borderId="19" xfId="0" applyFont="1" applyBorder="1" applyAlignment="1">
      <alignment horizontal="center" vertical="center"/>
    </xf>
    <xf numFmtId="0" fontId="32" fillId="0" borderId="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1" xfId="0" applyFont="1" applyBorder="1" applyAlignment="1">
      <alignment horizontal="center" vertical="center"/>
    </xf>
    <xf numFmtId="0" fontId="6" fillId="0" borderId="50" xfId="0" applyFont="1" applyBorder="1" applyAlignment="1">
      <alignment horizontal="center" vertical="center"/>
    </xf>
    <xf numFmtId="0" fontId="6" fillId="0" borderId="52" xfId="0" applyFont="1" applyBorder="1" applyAlignment="1">
      <alignment horizontal="center" vertical="center"/>
    </xf>
    <xf numFmtId="0" fontId="6" fillId="0" borderId="50" xfId="0" applyFont="1" applyBorder="1" applyAlignment="1">
      <alignment horizontal="center" vertical="center" wrapText="1"/>
    </xf>
    <xf numFmtId="0" fontId="6" fillId="0" borderId="52" xfId="0" applyFont="1" applyBorder="1" applyAlignment="1">
      <alignment horizontal="center" vertical="center" wrapText="1"/>
    </xf>
  </cellXfs>
  <cellStyles count="4">
    <cellStyle name="パーセント" xfId="2" builtinId="5"/>
    <cellStyle name="桁区切り" xfId="1" builtinId="6"/>
    <cellStyle name="標準" xfId="0" builtinId="0"/>
    <cellStyle name="標準 4" xfId="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noFill/>
            <a:ln>
              <a:noFill/>
            </a:ln>
          </c:spPr>
          <c:dPt>
            <c:idx val="0"/>
            <c:bubble3D val="0"/>
            <c:spPr>
              <a:pattFill prst="pct20">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1-4393-43B2-90DB-4CA10B2C0E32}"/>
              </c:ext>
            </c:extLst>
          </c:dPt>
          <c:dPt>
            <c:idx val="1"/>
            <c:bubble3D val="0"/>
            <c:spPr>
              <a:pattFill prst="openDmnd">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3-4393-43B2-90DB-4CA10B2C0E32}"/>
              </c:ext>
            </c:extLst>
          </c:dPt>
          <c:dPt>
            <c:idx val="2"/>
            <c:bubble3D val="0"/>
            <c:spPr>
              <a:pattFill prst="ltHorz">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5-4393-43B2-90DB-4CA10B2C0E32}"/>
              </c:ext>
            </c:extLst>
          </c:dPt>
          <c:dLbls>
            <c:dLbl>
              <c:idx val="0"/>
              <c:layout>
                <c:manualLayout>
                  <c:x val="5.5788066800366888E-2"/>
                  <c:y val="-0.16491248957787427"/>
                </c:manualLayout>
              </c:layout>
              <c:showLegendKey val="0"/>
              <c:showVal val="1"/>
              <c:showCatName val="1"/>
              <c:showSerName val="0"/>
              <c:showPercent val="1"/>
              <c:showBubbleSize val="0"/>
              <c:extLst xmlns:c16r2="http://schemas.microsoft.com/office/drawing/2015/06/chart">
                <c:ext xmlns:c16="http://schemas.microsoft.com/office/drawing/2014/chart" uri="{C3380CC4-5D6E-409C-BE32-E72D297353CC}">
                  <c16:uniqueId val="{00000001-4393-43B2-90DB-4CA10B2C0E32}"/>
                </c:ext>
                <c:ext xmlns:c15="http://schemas.microsoft.com/office/drawing/2012/chart" uri="{CE6537A1-D6FC-4f65-9D91-7224C49458BB}"/>
              </c:extLst>
            </c:dLbl>
            <c:dLbl>
              <c:idx val="1"/>
              <c:layout>
                <c:manualLayout>
                  <c:x val="-6.6809148995355339E-2"/>
                  <c:y val="8.3058334396728509E-2"/>
                </c:manualLayout>
              </c:layout>
              <c:showLegendKey val="0"/>
              <c:showVal val="1"/>
              <c:showCatName val="1"/>
              <c:showSerName val="0"/>
              <c:showPercent val="1"/>
              <c:showBubbleSize val="0"/>
              <c:extLst xmlns:c16r2="http://schemas.microsoft.com/office/drawing/2015/06/chart">
                <c:ext xmlns:c16="http://schemas.microsoft.com/office/drawing/2014/chart" uri="{C3380CC4-5D6E-409C-BE32-E72D297353CC}">
                  <c16:uniqueId val="{00000003-4393-43B2-90DB-4CA10B2C0E32}"/>
                </c:ext>
                <c:ext xmlns:c15="http://schemas.microsoft.com/office/drawing/2012/chart" uri="{CE6537A1-D6FC-4f65-9D91-7224C49458BB}">
                  <c15:layout>
                    <c:manualLayout>
                      <c:w val="0.20689706000956432"/>
                      <c:h val="0.22269794730110307"/>
                    </c:manualLayout>
                  </c15:layout>
                </c:ext>
              </c:extLst>
            </c:dLbl>
            <c:dLbl>
              <c:idx val="2"/>
              <c:layout>
                <c:manualLayout>
                  <c:x val="-0.12467347653442602"/>
                  <c:y val="0.12101746144326958"/>
                </c:manualLayout>
              </c:layout>
              <c:showLegendKey val="0"/>
              <c:showVal val="1"/>
              <c:showCatName val="1"/>
              <c:showSerName val="0"/>
              <c:showPercent val="1"/>
              <c:showBubbleSize val="0"/>
              <c:extLst xmlns:c16r2="http://schemas.microsoft.com/office/drawing/2015/06/chart">
                <c:ext xmlns:c16="http://schemas.microsoft.com/office/drawing/2014/chart" uri="{C3380CC4-5D6E-409C-BE32-E72D297353CC}">
                  <c16:uniqueId val="{00000005-4393-43B2-90DB-4CA10B2C0E32}"/>
                </c:ext>
                <c:ext xmlns:c15="http://schemas.microsoft.com/office/drawing/2012/chart" uri="{CE6537A1-D6FC-4f65-9D91-7224C49458BB}">
                  <c15:layout>
                    <c:manualLayout>
                      <c:w val="0.21763387804273543"/>
                      <c:h val="0.2050944294909651"/>
                    </c:manualLayout>
                  </c15:layout>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ハード・ソフト!$G$4:$G$6</c:f>
              <c:strCache>
                <c:ptCount val="3"/>
                <c:pt idx="0">
                  <c:v>ﾊｰﾄﾞ</c:v>
                </c:pt>
                <c:pt idx="1">
                  <c:v>ｿﾌﾄ</c:v>
                </c:pt>
                <c:pt idx="2">
                  <c:v>ﾊｰﾄﾞ&amp;ｿﾌﾄ</c:v>
                </c:pt>
              </c:strCache>
            </c:strRef>
          </c:cat>
          <c:val>
            <c:numRef>
              <c:f>ハード・ソフト!$H$4:$H$6</c:f>
              <c:numCache>
                <c:formatCode>General</c:formatCode>
                <c:ptCount val="3"/>
                <c:pt idx="0">
                  <c:v>115</c:v>
                </c:pt>
                <c:pt idx="1">
                  <c:v>88</c:v>
                </c:pt>
                <c:pt idx="2">
                  <c:v>44</c:v>
                </c:pt>
              </c:numCache>
            </c:numRef>
          </c:val>
          <c:extLst xmlns:c16r2="http://schemas.microsoft.com/office/drawing/2015/06/chart">
            <c:ext xmlns:c16="http://schemas.microsoft.com/office/drawing/2014/chart" uri="{C3380CC4-5D6E-409C-BE32-E72D297353CC}">
              <c16:uniqueId val="{00000006-4393-43B2-90DB-4CA10B2C0E32}"/>
            </c:ext>
          </c:extLst>
        </c:ser>
        <c:ser>
          <c:idx val="1"/>
          <c:order val="1"/>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8-4393-43B2-90DB-4CA10B2C0E32}"/>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A-4393-43B2-90DB-4CA10B2C0E32}"/>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C-4393-43B2-90DB-4CA10B2C0E32}"/>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ハード・ソフト!$G$4:$G$6</c:f>
              <c:strCache>
                <c:ptCount val="3"/>
                <c:pt idx="0">
                  <c:v>ﾊｰﾄﾞ</c:v>
                </c:pt>
                <c:pt idx="1">
                  <c:v>ｿﾌﾄ</c:v>
                </c:pt>
                <c:pt idx="2">
                  <c:v>ﾊｰﾄﾞ&amp;ｿﾌﾄ</c:v>
                </c:pt>
              </c:strCache>
            </c:strRef>
          </c:cat>
          <c:val>
            <c:numRef>
              <c:f>ハード・ソフト!$I$4:$I$6</c:f>
              <c:numCache>
                <c:formatCode>0%</c:formatCode>
                <c:ptCount val="3"/>
                <c:pt idx="0">
                  <c:v>0.46</c:v>
                </c:pt>
                <c:pt idx="1">
                  <c:v>0.35627530364372467</c:v>
                </c:pt>
                <c:pt idx="2">
                  <c:v>0.17813765182186234</c:v>
                </c:pt>
              </c:numCache>
            </c:numRef>
          </c:val>
          <c:extLst xmlns:c16r2="http://schemas.microsoft.com/office/drawing/2015/06/chart">
            <c:ext xmlns:c16="http://schemas.microsoft.com/office/drawing/2014/chart" uri="{C3380CC4-5D6E-409C-BE32-E72D297353CC}">
              <c16:uniqueId val="{0000000D-4393-43B2-90DB-4CA10B2C0E32}"/>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pattFill prst="ltUpDiag">
              <a:fgClr>
                <a:schemeClr val="tx1">
                  <a:lumMod val="65000"/>
                  <a:lumOff val="35000"/>
                </a:schemeClr>
              </a:fgClr>
              <a:bgClr>
                <a:schemeClr val="bg1"/>
              </a:bgClr>
            </a:pattFill>
            <a:ln w="19050">
              <a:solidFill>
                <a:schemeClr val="tx1"/>
              </a:solidFill>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ja-JP"/>
                </a:p>
              </c:txPr>
              <c:dLblPos val="outEnd"/>
              <c:showLegendKey val="0"/>
              <c:showVal val="1"/>
              <c:showCatName val="0"/>
              <c:showSerName val="0"/>
              <c:showPercent val="0"/>
              <c:showBubbleSize val="0"/>
            </c:dLbl>
            <c:dLbl>
              <c:idx val="9"/>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ja-JP"/>
                </a:p>
              </c:txPr>
              <c:dLblPos val="outEnd"/>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事業種!$V$4:$V$23</c:f>
              <c:strCache>
                <c:ptCount val="20"/>
                <c:pt idx="0">
                  <c:v>ﾊｰﾄ/ﾞ総合事業（生産基盤＆生活環境）</c:v>
                </c:pt>
                <c:pt idx="1">
                  <c:v>ﾊｰﾄﾞ/総合事業（生産基盤のみ農道含む）</c:v>
                </c:pt>
                <c:pt idx="2">
                  <c:v>ﾊｰﾄﾞ/灌漑排水</c:v>
                </c:pt>
                <c:pt idx="3">
                  <c:v>ﾊｰﾄﾞ/圃場整備</c:v>
                </c:pt>
                <c:pt idx="4">
                  <c:v>ﾊｰﾄﾞ/畑地整備</c:v>
                </c:pt>
                <c:pt idx="5">
                  <c:v>ﾊｰﾄﾞ/農道整備</c:v>
                </c:pt>
                <c:pt idx="6">
                  <c:v>ﾊｰﾄﾞ/農地防災</c:v>
                </c:pt>
                <c:pt idx="7">
                  <c:v>ﾊｰﾄﾞ/農村整備（生態系保全などを含む）</c:v>
                </c:pt>
                <c:pt idx="8">
                  <c:v>ﾊｰﾄﾞ/ストックマネジメント</c:v>
                </c:pt>
                <c:pt idx="9">
                  <c:v>ﾊｰﾄﾞ/災害復旧</c:v>
                </c:pt>
                <c:pt idx="10">
                  <c:v>ﾊｰﾄﾞ/その他（循環灌漑、小水力）</c:v>
                </c:pt>
                <c:pt idx="11">
                  <c:v>ｿﾌﾄ/調査費</c:v>
                </c:pt>
                <c:pt idx="12">
                  <c:v>ｿﾌﾄ/計画策定</c:v>
                </c:pt>
                <c:pt idx="13">
                  <c:v>ｿﾌﾄ/技術開発</c:v>
                </c:pt>
                <c:pt idx="14">
                  <c:v>ｿﾌﾄ/負担金対策</c:v>
                </c:pt>
                <c:pt idx="15">
                  <c:v>ｿﾌﾄ/維持管理費軽減</c:v>
                </c:pt>
                <c:pt idx="16">
                  <c:v>ｿﾌﾄ/農地利用集積推進</c:v>
                </c:pt>
                <c:pt idx="17">
                  <c:v>ｿﾌﾄ/地域環境保全活動</c:v>
                </c:pt>
                <c:pt idx="18">
                  <c:v>ｿﾌﾄ/防災対策</c:v>
                </c:pt>
                <c:pt idx="19">
                  <c:v>ｿﾌﾄ/その他</c:v>
                </c:pt>
              </c:strCache>
            </c:strRef>
          </c:cat>
          <c:val>
            <c:numRef>
              <c:f>事業種!$W$4:$W$23</c:f>
              <c:numCache>
                <c:formatCode>General</c:formatCode>
                <c:ptCount val="20"/>
                <c:pt idx="0">
                  <c:v>11</c:v>
                </c:pt>
                <c:pt idx="1">
                  <c:v>21</c:v>
                </c:pt>
                <c:pt idx="2">
                  <c:v>29</c:v>
                </c:pt>
                <c:pt idx="3">
                  <c:v>23</c:v>
                </c:pt>
                <c:pt idx="4">
                  <c:v>17</c:v>
                </c:pt>
                <c:pt idx="5">
                  <c:v>23</c:v>
                </c:pt>
                <c:pt idx="6">
                  <c:v>59</c:v>
                </c:pt>
                <c:pt idx="7">
                  <c:v>20</c:v>
                </c:pt>
                <c:pt idx="8">
                  <c:v>18</c:v>
                </c:pt>
                <c:pt idx="9">
                  <c:v>16</c:v>
                </c:pt>
                <c:pt idx="10">
                  <c:v>9</c:v>
                </c:pt>
                <c:pt idx="11">
                  <c:v>58</c:v>
                </c:pt>
                <c:pt idx="12">
                  <c:v>42</c:v>
                </c:pt>
                <c:pt idx="13">
                  <c:v>6</c:v>
                </c:pt>
                <c:pt idx="14">
                  <c:v>10</c:v>
                </c:pt>
                <c:pt idx="15">
                  <c:v>12</c:v>
                </c:pt>
                <c:pt idx="16">
                  <c:v>13</c:v>
                </c:pt>
                <c:pt idx="17">
                  <c:v>14</c:v>
                </c:pt>
                <c:pt idx="18">
                  <c:v>11</c:v>
                </c:pt>
                <c:pt idx="19">
                  <c:v>0</c:v>
                </c:pt>
              </c:numCache>
            </c:numRef>
          </c:val>
          <c:extLst xmlns:c16r2="http://schemas.microsoft.com/office/drawing/2015/06/chart">
            <c:ext xmlns:c16="http://schemas.microsoft.com/office/drawing/2014/chart" uri="{C3380CC4-5D6E-409C-BE32-E72D297353CC}">
              <c16:uniqueId val="{00000000-CB18-4BD2-BD9E-B02238F68ABE}"/>
            </c:ext>
          </c:extLst>
        </c:ser>
        <c:dLbls>
          <c:dLblPos val="outEnd"/>
          <c:showLegendKey val="0"/>
          <c:showVal val="1"/>
          <c:showCatName val="0"/>
          <c:showSerName val="0"/>
          <c:showPercent val="0"/>
          <c:showBubbleSize val="0"/>
        </c:dLbls>
        <c:gapWidth val="182"/>
        <c:axId val="324148424"/>
        <c:axId val="324148816"/>
      </c:barChart>
      <c:catAx>
        <c:axId val="324148424"/>
        <c:scaling>
          <c:orientation val="minMax"/>
        </c:scaling>
        <c:delete val="0"/>
        <c:axPos val="l"/>
        <c:numFmt formatCode="General" sourceLinked="1"/>
        <c:majorTickMark val="none"/>
        <c:minorTickMark val="none"/>
        <c:tickLblPos val="nextTo"/>
        <c:spPr>
          <a:noFill/>
          <a:ln w="1905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crossAx val="324148816"/>
        <c:crosses val="autoZero"/>
        <c:auto val="1"/>
        <c:lblAlgn val="ctr"/>
        <c:lblOffset val="100"/>
        <c:noMultiLvlLbl val="0"/>
      </c:catAx>
      <c:valAx>
        <c:axId val="324148816"/>
        <c:scaling>
          <c:orientation val="minMax"/>
        </c:scaling>
        <c:delete val="0"/>
        <c:axPos val="b"/>
        <c:majorGridlines>
          <c:spPr>
            <a:ln w="9525" cap="flat" cmpd="sng" algn="ctr">
              <a:solidFill>
                <a:schemeClr val="tx1"/>
              </a:solidFill>
              <a:round/>
            </a:ln>
            <a:effectLst/>
          </c:spPr>
        </c:majorGridlines>
        <c:numFmt formatCode="General" sourceLinked="1"/>
        <c:majorTickMark val="in"/>
        <c:minorTickMark val="none"/>
        <c:tickLblPos val="nextTo"/>
        <c:spPr>
          <a:noFill/>
          <a:ln w="19050">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ja-JP"/>
          </a:p>
        </c:txPr>
        <c:crossAx val="3241484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pPr>
      <a:endParaRPr lang="ja-JP"/>
    </a:p>
  </c:txPr>
  <c:printSettings>
    <c:headerFooter/>
    <c:pageMargins b="0.75" l="0.25" r="0.25"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FF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国制度との関連!$O$4:$O$9</c:f>
              <c:strCache>
                <c:ptCount val="6"/>
                <c:pt idx="0">
                  <c:v>補助率のかさ上げ</c:v>
                </c:pt>
                <c:pt idx="1">
                  <c:v>地元負担金を直接軽減</c:v>
                </c:pt>
                <c:pt idx="2">
                  <c:v>低利融資による軽減</c:v>
                </c:pt>
                <c:pt idx="3">
                  <c:v>地元負担なし</c:v>
                </c:pt>
                <c:pt idx="4">
                  <c:v>事業完了後の償還金の軽減</c:v>
                </c:pt>
                <c:pt idx="5">
                  <c:v>その他</c:v>
                </c:pt>
              </c:strCache>
            </c:strRef>
          </c:cat>
          <c:val>
            <c:numRef>
              <c:f>国制度との関連!$P$4:$P$9</c:f>
              <c:numCache>
                <c:formatCode>General</c:formatCode>
                <c:ptCount val="6"/>
                <c:pt idx="0">
                  <c:v>7</c:v>
                </c:pt>
                <c:pt idx="1">
                  <c:v>9</c:v>
                </c:pt>
                <c:pt idx="2">
                  <c:v>0</c:v>
                </c:pt>
                <c:pt idx="3">
                  <c:v>0</c:v>
                </c:pt>
                <c:pt idx="4">
                  <c:v>2</c:v>
                </c:pt>
                <c:pt idx="5">
                  <c:v>0</c:v>
                </c:pt>
              </c:numCache>
            </c:numRef>
          </c:val>
          <c:extLst xmlns:c16r2="http://schemas.microsoft.com/office/drawing/2015/06/chart">
            <c:ext xmlns:c16="http://schemas.microsoft.com/office/drawing/2014/chart" uri="{C3380CC4-5D6E-409C-BE32-E72D297353CC}">
              <c16:uniqueId val="{00000000-5734-4D39-9BA5-556037DF1738}"/>
            </c:ext>
          </c:extLst>
        </c:ser>
        <c:dLbls>
          <c:dLblPos val="outEnd"/>
          <c:showLegendKey val="0"/>
          <c:showVal val="1"/>
          <c:showCatName val="0"/>
          <c:showSerName val="0"/>
          <c:showPercent val="0"/>
          <c:showBubbleSize val="0"/>
        </c:dLbls>
        <c:gapWidth val="182"/>
        <c:axId val="324146856"/>
        <c:axId val="324149600"/>
      </c:barChart>
      <c:catAx>
        <c:axId val="3241468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324149600"/>
        <c:crosses val="autoZero"/>
        <c:auto val="1"/>
        <c:lblAlgn val="ctr"/>
        <c:lblOffset val="100"/>
        <c:noMultiLvlLbl val="0"/>
      </c:catAx>
      <c:valAx>
        <c:axId val="3241496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3241468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FFFFCC"/>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国制度との関連!$O$10:$O$15</c:f>
              <c:strCache>
                <c:ptCount val="6"/>
                <c:pt idx="0">
                  <c:v>対象地域の拡大</c:v>
                </c:pt>
                <c:pt idx="1">
                  <c:v>対象工種（事業）の拡大</c:v>
                </c:pt>
                <c:pt idx="2">
                  <c:v>採択面積の引下</c:v>
                </c:pt>
                <c:pt idx="3">
                  <c:v>最小事業費引下</c:v>
                </c:pt>
                <c:pt idx="4">
                  <c:v>21～24の複数</c:v>
                </c:pt>
                <c:pt idx="5">
                  <c:v>その他</c:v>
                </c:pt>
              </c:strCache>
            </c:strRef>
          </c:cat>
          <c:val>
            <c:numRef>
              <c:f>国制度との関連!$P$10:$P$15</c:f>
              <c:numCache>
                <c:formatCode>General</c:formatCode>
                <c:ptCount val="6"/>
                <c:pt idx="0">
                  <c:v>5</c:v>
                </c:pt>
                <c:pt idx="1">
                  <c:v>11</c:v>
                </c:pt>
                <c:pt idx="2">
                  <c:v>6</c:v>
                </c:pt>
                <c:pt idx="3">
                  <c:v>22</c:v>
                </c:pt>
                <c:pt idx="4">
                  <c:v>58</c:v>
                </c:pt>
                <c:pt idx="5">
                  <c:v>12</c:v>
                </c:pt>
              </c:numCache>
            </c:numRef>
          </c:val>
          <c:extLst xmlns:c16r2="http://schemas.microsoft.com/office/drawing/2015/06/chart">
            <c:ext xmlns:c16="http://schemas.microsoft.com/office/drawing/2014/chart" uri="{C3380CC4-5D6E-409C-BE32-E72D297353CC}">
              <c16:uniqueId val="{00000000-60F0-456E-BE34-B35E68BF5A0B}"/>
            </c:ext>
          </c:extLst>
        </c:ser>
        <c:dLbls>
          <c:dLblPos val="outEnd"/>
          <c:showLegendKey val="0"/>
          <c:showVal val="1"/>
          <c:showCatName val="0"/>
          <c:showSerName val="0"/>
          <c:showPercent val="0"/>
          <c:showBubbleSize val="0"/>
        </c:dLbls>
        <c:gapWidth val="182"/>
        <c:axId val="324150384"/>
        <c:axId val="359995408"/>
      </c:barChart>
      <c:catAx>
        <c:axId val="3241503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359995408"/>
        <c:crosses val="autoZero"/>
        <c:auto val="1"/>
        <c:lblAlgn val="ctr"/>
        <c:lblOffset val="100"/>
        <c:noMultiLvlLbl val="0"/>
      </c:catAx>
      <c:valAx>
        <c:axId val="3599954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3241503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CCFFC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国制度との関連!$O$16:$O$21</c:f>
              <c:strCache>
                <c:ptCount val="6"/>
                <c:pt idx="0">
                  <c:v>.国事業の直接補完事業（国事業地区の負担金対策）対象</c:v>
                </c:pt>
                <c:pt idx="1">
                  <c:v>国事業の関連事業（国事業の採択基準外地区の採択）</c:v>
                </c:pt>
                <c:pt idx="2">
                  <c:v>国事業の関連ソフト事業（国事業採択のための調査費・計画構想策定費など）</c:v>
                </c:pt>
                <c:pt idx="3">
                  <c:v>国事業の関連事業（国事業完了後の維持管理対策）</c:v>
                </c:pt>
                <c:pt idx="4">
                  <c:v>国事業にない新たな事業</c:v>
                </c:pt>
                <c:pt idx="5">
                  <c:v>その他</c:v>
                </c:pt>
              </c:strCache>
            </c:strRef>
          </c:cat>
          <c:val>
            <c:numRef>
              <c:f>国制度との関連!$P$16:$P$21</c:f>
              <c:numCache>
                <c:formatCode>General</c:formatCode>
                <c:ptCount val="6"/>
                <c:pt idx="0">
                  <c:v>18</c:v>
                </c:pt>
                <c:pt idx="1">
                  <c:v>114</c:v>
                </c:pt>
                <c:pt idx="2">
                  <c:v>28</c:v>
                </c:pt>
                <c:pt idx="3">
                  <c:v>19</c:v>
                </c:pt>
                <c:pt idx="4">
                  <c:v>80</c:v>
                </c:pt>
                <c:pt idx="5">
                  <c:v>4</c:v>
                </c:pt>
              </c:numCache>
            </c:numRef>
          </c:val>
          <c:extLst xmlns:c16r2="http://schemas.microsoft.com/office/drawing/2015/06/chart">
            <c:ext xmlns:c16="http://schemas.microsoft.com/office/drawing/2014/chart" uri="{C3380CC4-5D6E-409C-BE32-E72D297353CC}">
              <c16:uniqueId val="{00000000-1421-4B47-BE63-9B417E3841A4}"/>
            </c:ext>
          </c:extLst>
        </c:ser>
        <c:dLbls>
          <c:dLblPos val="outEnd"/>
          <c:showLegendKey val="0"/>
          <c:showVal val="1"/>
          <c:showCatName val="0"/>
          <c:showSerName val="0"/>
          <c:showPercent val="0"/>
          <c:showBubbleSize val="0"/>
        </c:dLbls>
        <c:gapWidth val="182"/>
        <c:axId val="359996192"/>
        <c:axId val="359996584"/>
      </c:barChart>
      <c:catAx>
        <c:axId val="3599961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359996584"/>
        <c:crosses val="autoZero"/>
        <c:auto val="1"/>
        <c:lblAlgn val="ctr"/>
        <c:lblOffset val="100"/>
        <c:noMultiLvlLbl val="0"/>
      </c:catAx>
      <c:valAx>
        <c:axId val="3599965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3599961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2"/>
          <c:order val="1"/>
          <c:tx>
            <c:strRef>
              <c:f>創設年度!$J$3</c:f>
              <c:strCache>
                <c:ptCount val="1"/>
                <c:pt idx="0">
                  <c:v>ｿﾌﾄ</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創設年度!$H$4:$H$15</c15:sqref>
                  </c15:fullRef>
                </c:ext>
              </c:extLst>
              <c:f>創設年度!$H$4:$H$13</c:f>
              <c:strCache>
                <c:ptCount val="10"/>
                <c:pt idx="0">
                  <c:v>～1959</c:v>
                </c:pt>
                <c:pt idx="1">
                  <c:v>60～</c:v>
                </c:pt>
                <c:pt idx="2">
                  <c:v>70～</c:v>
                </c:pt>
                <c:pt idx="3">
                  <c:v>80～</c:v>
                </c:pt>
                <c:pt idx="4">
                  <c:v>90～</c:v>
                </c:pt>
                <c:pt idx="5">
                  <c:v>2000～</c:v>
                </c:pt>
                <c:pt idx="6">
                  <c:v>05～</c:v>
                </c:pt>
                <c:pt idx="7">
                  <c:v>10～</c:v>
                </c:pt>
                <c:pt idx="8">
                  <c:v>15～</c:v>
                </c:pt>
                <c:pt idx="9">
                  <c:v>不明</c:v>
                </c:pt>
              </c:strCache>
            </c:strRef>
          </c:cat>
          <c:val>
            <c:numRef>
              <c:extLst>
                <c:ext xmlns:c15="http://schemas.microsoft.com/office/drawing/2012/chart" uri="{02D57815-91ED-43cb-92C2-25804820EDAC}">
                  <c15:fullRef>
                    <c15:sqref>創設年度!$J$4:$J$15</c15:sqref>
                  </c15:fullRef>
                </c:ext>
              </c:extLst>
              <c:f>創設年度!$J$4:$J$13</c:f>
              <c:numCache>
                <c:formatCode>General</c:formatCode>
                <c:ptCount val="10"/>
                <c:pt idx="0">
                  <c:v>0</c:v>
                </c:pt>
                <c:pt idx="1">
                  <c:v>5</c:v>
                </c:pt>
                <c:pt idx="2">
                  <c:v>12</c:v>
                </c:pt>
                <c:pt idx="3">
                  <c:v>3</c:v>
                </c:pt>
                <c:pt idx="4">
                  <c:v>8</c:v>
                </c:pt>
                <c:pt idx="5">
                  <c:v>7</c:v>
                </c:pt>
                <c:pt idx="6">
                  <c:v>11</c:v>
                </c:pt>
                <c:pt idx="7">
                  <c:v>11</c:v>
                </c:pt>
                <c:pt idx="8">
                  <c:v>23</c:v>
                </c:pt>
                <c:pt idx="9">
                  <c:v>8</c:v>
                </c:pt>
              </c:numCache>
            </c:numRef>
          </c:val>
          <c:extLst xmlns:c16r2="http://schemas.microsoft.com/office/drawing/2015/06/chart">
            <c:ext xmlns:c16="http://schemas.microsoft.com/office/drawing/2014/chart" uri="{C3380CC4-5D6E-409C-BE32-E72D297353CC}">
              <c16:uniqueId val="{00000000-BD5F-42C0-8E14-8A2D98A65085}"/>
            </c:ext>
          </c:extLst>
        </c:ser>
        <c:ser>
          <c:idx val="3"/>
          <c:order val="3"/>
          <c:tx>
            <c:strRef>
              <c:f>創設年度!$L$3</c:f>
              <c:strCache>
                <c:ptCount val="1"/>
                <c:pt idx="0">
                  <c:v>ﾊｰﾄﾞ+
ﾊｰﾄﾞ&amp;ｿﾌﾄ</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創設年度!$H$4:$H$15</c15:sqref>
                  </c15:fullRef>
                </c:ext>
              </c:extLst>
              <c:f>創設年度!$H$4:$H$13</c:f>
              <c:strCache>
                <c:ptCount val="10"/>
                <c:pt idx="0">
                  <c:v>～1959</c:v>
                </c:pt>
                <c:pt idx="1">
                  <c:v>60～</c:v>
                </c:pt>
                <c:pt idx="2">
                  <c:v>70～</c:v>
                </c:pt>
                <c:pt idx="3">
                  <c:v>80～</c:v>
                </c:pt>
                <c:pt idx="4">
                  <c:v>90～</c:v>
                </c:pt>
                <c:pt idx="5">
                  <c:v>2000～</c:v>
                </c:pt>
                <c:pt idx="6">
                  <c:v>05～</c:v>
                </c:pt>
                <c:pt idx="7">
                  <c:v>10～</c:v>
                </c:pt>
                <c:pt idx="8">
                  <c:v>15～</c:v>
                </c:pt>
                <c:pt idx="9">
                  <c:v>不明</c:v>
                </c:pt>
              </c:strCache>
            </c:strRef>
          </c:cat>
          <c:val>
            <c:numRef>
              <c:extLst>
                <c:ext xmlns:c15="http://schemas.microsoft.com/office/drawing/2012/chart" uri="{02D57815-91ED-43cb-92C2-25804820EDAC}">
                  <c15:fullRef>
                    <c15:sqref>創設年度!$L$4:$L$15</c15:sqref>
                  </c15:fullRef>
                </c:ext>
              </c:extLst>
              <c:f>創設年度!$L$4:$L$13</c:f>
              <c:numCache>
                <c:formatCode>General</c:formatCode>
                <c:ptCount val="10"/>
                <c:pt idx="0">
                  <c:v>9</c:v>
                </c:pt>
                <c:pt idx="1">
                  <c:v>15</c:v>
                </c:pt>
                <c:pt idx="2">
                  <c:v>14</c:v>
                </c:pt>
                <c:pt idx="3">
                  <c:v>12</c:v>
                </c:pt>
                <c:pt idx="4">
                  <c:v>13</c:v>
                </c:pt>
                <c:pt idx="5">
                  <c:v>12</c:v>
                </c:pt>
                <c:pt idx="6">
                  <c:v>26</c:v>
                </c:pt>
                <c:pt idx="7">
                  <c:v>28</c:v>
                </c:pt>
                <c:pt idx="8">
                  <c:v>24</c:v>
                </c:pt>
                <c:pt idx="9">
                  <c:v>6</c:v>
                </c:pt>
              </c:numCache>
            </c:numRef>
          </c:val>
          <c:extLst xmlns:c16r2="http://schemas.microsoft.com/office/drawing/2015/06/chart">
            <c:ext xmlns:c16="http://schemas.microsoft.com/office/drawing/2014/chart" uri="{C3380CC4-5D6E-409C-BE32-E72D297353CC}">
              <c16:uniqueId val="{00000001-BD5F-42C0-8E14-8A2D98A65085}"/>
            </c:ext>
          </c:extLst>
        </c:ser>
        <c:ser>
          <c:idx val="4"/>
          <c:order val="4"/>
          <c:tx>
            <c:strRef>
              <c:f>創設年度!$M$3</c:f>
              <c:strCache>
                <c:ptCount val="1"/>
                <c:pt idx="0">
                  <c:v>ｿﾌﾄ比率</c:v>
                </c:pt>
              </c:strCache>
            </c:strRef>
          </c:tx>
          <c:spPr>
            <a:solidFill>
              <a:schemeClr val="accent5"/>
            </a:solidFill>
            <a:ln>
              <a:noFill/>
            </a:ln>
            <a:effectLst/>
          </c:spPr>
          <c:invertIfNegative val="0"/>
          <c:dLbls>
            <c:dLbl>
              <c:idx val="0"/>
              <c:layout>
                <c:manualLayout>
                  <c:x val="-1.205611297316965E-17"/>
                  <c:y val="-2.9051126169574702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D5F-42C0-8E14-8A2D98A65085}"/>
                </c:ext>
                <c:ext xmlns:c15="http://schemas.microsoft.com/office/drawing/2012/chart" uri="{CE6537A1-D6FC-4f65-9D91-7224C49458BB}"/>
              </c:extLst>
            </c:dLbl>
            <c:dLbl>
              <c:idx val="1"/>
              <c:layout>
                <c:manualLayout>
                  <c:x val="0"/>
                  <c:y val="-3.8734834892766315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D5F-42C0-8E14-8A2D98A65085}"/>
                </c:ext>
                <c:ext xmlns:c15="http://schemas.microsoft.com/office/drawing/2012/chart" uri="{CE6537A1-D6FC-4f65-9D91-7224C49458BB}"/>
              </c:extLst>
            </c:dLbl>
            <c:dLbl>
              <c:idx val="2"/>
              <c:layout>
                <c:manualLayout>
                  <c:x val="0"/>
                  <c:y val="-1.9367417446383178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BD5F-42C0-8E14-8A2D98A65085}"/>
                </c:ext>
                <c:ext xmlns:c15="http://schemas.microsoft.com/office/drawing/2012/chart" uri="{CE6537A1-D6FC-4f65-9D91-7224C49458BB}"/>
              </c:extLst>
            </c:dLbl>
            <c:dLbl>
              <c:idx val="3"/>
              <c:layout>
                <c:manualLayout>
                  <c:x val="-4.8224451892678598E-17"/>
                  <c:y val="-5.3260397977553713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BD5F-42C0-8E14-8A2D98A65085}"/>
                </c:ext>
                <c:ext xmlns:c15="http://schemas.microsoft.com/office/drawing/2012/chart" uri="{CE6537A1-D6FC-4f65-9D91-7224C49458BB}"/>
              </c:extLst>
            </c:dLbl>
            <c:dLbl>
              <c:idx val="4"/>
              <c:layout>
                <c:manualLayout>
                  <c:x val="0"/>
                  <c:y val="-4.3576689254362054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BD5F-42C0-8E14-8A2D98A65085}"/>
                </c:ext>
                <c:ext xmlns:c15="http://schemas.microsoft.com/office/drawing/2012/chart" uri="{CE6537A1-D6FC-4f65-9D91-7224C49458BB}"/>
              </c:extLst>
            </c:dLbl>
            <c:dLbl>
              <c:idx val="5"/>
              <c:layout>
                <c:manualLayout>
                  <c:x val="-9.6448903785357196E-17"/>
                  <c:y val="-3.3892980531170527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BD5F-42C0-8E14-8A2D98A65085}"/>
                </c:ext>
                <c:ext xmlns:c15="http://schemas.microsoft.com/office/drawing/2012/chart" uri="{CE6537A1-D6FC-4f65-9D91-7224C49458BB}"/>
              </c:extLst>
            </c:dLbl>
            <c:dLbl>
              <c:idx val="6"/>
              <c:layout>
                <c:manualLayout>
                  <c:x val="0"/>
                  <c:y val="-4.3576689254362075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BD5F-42C0-8E14-8A2D98A65085}"/>
                </c:ext>
                <c:ext xmlns:c15="http://schemas.microsoft.com/office/drawing/2012/chart" uri="{CE6537A1-D6FC-4f65-9D91-7224C49458BB}"/>
              </c:extLst>
            </c:dLbl>
            <c:dLbl>
              <c:idx val="7"/>
              <c:layout>
                <c:manualLayout>
                  <c:x val="9.6448903785357196E-17"/>
                  <c:y val="-2.9051126169574726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BD5F-42C0-8E14-8A2D98A65085}"/>
                </c:ext>
                <c:ext xmlns:c15="http://schemas.microsoft.com/office/drawing/2012/chart" uri="{CE6537A1-D6FC-4f65-9D91-7224C49458BB}"/>
              </c:extLst>
            </c:dLbl>
            <c:dLbl>
              <c:idx val="8"/>
              <c:layout>
                <c:manualLayout>
                  <c:x val="-9.6448903785357196E-17"/>
                  <c:y val="-3.3892980531170486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BD5F-42C0-8E14-8A2D98A65085}"/>
                </c:ext>
                <c:ext xmlns:c15="http://schemas.microsoft.com/office/drawing/2012/chart" uri="{CE6537A1-D6FC-4f65-9D91-7224C49458BB}"/>
              </c:extLst>
            </c:dLbl>
            <c:dLbl>
              <c:idx val="9"/>
              <c:layout>
                <c:manualLayout>
                  <c:x val="0"/>
                  <c:y val="-4.3576689254362144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BD5F-42C0-8E14-8A2D98A65085}"/>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創設年度!$H$4:$H$15</c15:sqref>
                  </c15:fullRef>
                </c:ext>
              </c:extLst>
              <c:f>創設年度!$H$4:$H$13</c:f>
              <c:strCache>
                <c:ptCount val="10"/>
                <c:pt idx="0">
                  <c:v>～1959</c:v>
                </c:pt>
                <c:pt idx="1">
                  <c:v>60～</c:v>
                </c:pt>
                <c:pt idx="2">
                  <c:v>70～</c:v>
                </c:pt>
                <c:pt idx="3">
                  <c:v>80～</c:v>
                </c:pt>
                <c:pt idx="4">
                  <c:v>90～</c:v>
                </c:pt>
                <c:pt idx="5">
                  <c:v>2000～</c:v>
                </c:pt>
                <c:pt idx="6">
                  <c:v>05～</c:v>
                </c:pt>
                <c:pt idx="7">
                  <c:v>10～</c:v>
                </c:pt>
                <c:pt idx="8">
                  <c:v>15～</c:v>
                </c:pt>
                <c:pt idx="9">
                  <c:v>不明</c:v>
                </c:pt>
              </c:strCache>
            </c:strRef>
          </c:cat>
          <c:val>
            <c:numRef>
              <c:extLst>
                <c:ext xmlns:c15="http://schemas.microsoft.com/office/drawing/2012/chart" uri="{02D57815-91ED-43cb-92C2-25804820EDAC}">
                  <c15:fullRef>
                    <c15:sqref>創設年度!$M$4:$M$15</c15:sqref>
                  </c15:fullRef>
                </c:ext>
              </c:extLst>
              <c:f>創設年度!$M$4:$M$13</c:f>
              <c:numCache>
                <c:formatCode>0%</c:formatCode>
                <c:ptCount val="10"/>
                <c:pt idx="0">
                  <c:v>0</c:v>
                </c:pt>
                <c:pt idx="1">
                  <c:v>0.25</c:v>
                </c:pt>
                <c:pt idx="2">
                  <c:v>0.46153846153846156</c:v>
                </c:pt>
                <c:pt idx="3">
                  <c:v>0.2</c:v>
                </c:pt>
                <c:pt idx="4">
                  <c:v>0.38095238095238093</c:v>
                </c:pt>
                <c:pt idx="5">
                  <c:v>0.36842105263157893</c:v>
                </c:pt>
                <c:pt idx="6">
                  <c:v>0.29729729729729731</c:v>
                </c:pt>
                <c:pt idx="7">
                  <c:v>0.28205128205128205</c:v>
                </c:pt>
                <c:pt idx="8">
                  <c:v>0.48936170212765956</c:v>
                </c:pt>
                <c:pt idx="9">
                  <c:v>0.5714285714285714</c:v>
                </c:pt>
              </c:numCache>
            </c:numRef>
          </c:val>
          <c:extLst xmlns:c16r2="http://schemas.microsoft.com/office/drawing/2015/06/chart">
            <c:ext xmlns:c16="http://schemas.microsoft.com/office/drawing/2014/chart" uri="{C3380CC4-5D6E-409C-BE32-E72D297353CC}">
              <c16:uniqueId val="{0000000C-BD5F-42C0-8E14-8A2D98A65085}"/>
            </c:ext>
          </c:extLst>
        </c:ser>
        <c:dLbls>
          <c:dLblPos val="ctr"/>
          <c:showLegendKey val="0"/>
          <c:showVal val="1"/>
          <c:showCatName val="0"/>
          <c:showSerName val="0"/>
          <c:showPercent val="0"/>
          <c:showBubbleSize val="0"/>
        </c:dLbls>
        <c:gapWidth val="150"/>
        <c:overlap val="100"/>
        <c:axId val="323067448"/>
        <c:axId val="323762760"/>
        <c:extLst xmlns:c16r2="http://schemas.microsoft.com/office/drawing/2015/06/chart">
          <c:ext xmlns:c15="http://schemas.microsoft.com/office/drawing/2012/chart" uri="{02D57815-91ED-43cb-92C2-25804820EDAC}">
            <c15:filteredBarSeries>
              <c15:ser>
                <c:idx val="1"/>
                <c:order val="0"/>
                <c:tx>
                  <c:strRef>
                    <c:extLst xmlns:c16r2="http://schemas.microsoft.com/office/drawing/2015/06/chart">
                      <c:ext uri="{02D57815-91ED-43cb-92C2-25804820EDAC}">
                        <c15:formulaRef>
                          <c15:sqref>創設年度!$I$3</c15:sqref>
                        </c15:formulaRef>
                      </c:ext>
                    </c:extLst>
                    <c:strCache>
                      <c:ptCount val="1"/>
                      <c:pt idx="0">
                        <c:v>ﾊｰﾄﾞ</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創設年度!$H$4:$H$15</c15:sqref>
                        </c15:fullRef>
                        <c15:formulaRef>
                          <c15:sqref>創設年度!$H$4:$H$13</c15:sqref>
                        </c15:formulaRef>
                      </c:ext>
                    </c:extLst>
                    <c:strCache>
                      <c:ptCount val="10"/>
                      <c:pt idx="0">
                        <c:v>～1959</c:v>
                      </c:pt>
                      <c:pt idx="1">
                        <c:v>60～</c:v>
                      </c:pt>
                      <c:pt idx="2">
                        <c:v>70～</c:v>
                      </c:pt>
                      <c:pt idx="3">
                        <c:v>80～</c:v>
                      </c:pt>
                      <c:pt idx="4">
                        <c:v>90～</c:v>
                      </c:pt>
                      <c:pt idx="5">
                        <c:v>2000～</c:v>
                      </c:pt>
                      <c:pt idx="6">
                        <c:v>05～</c:v>
                      </c:pt>
                      <c:pt idx="7">
                        <c:v>10～</c:v>
                      </c:pt>
                      <c:pt idx="8">
                        <c:v>15～</c:v>
                      </c:pt>
                      <c:pt idx="9">
                        <c:v>不明</c:v>
                      </c:pt>
                    </c:strCache>
                  </c:strRef>
                </c:cat>
                <c:val>
                  <c:numRef>
                    <c:extLst>
                      <c:ext uri="{02D57815-91ED-43cb-92C2-25804820EDAC}">
                        <c15:fullRef>
                          <c15:sqref>創設年度!$I$4:$I$15</c15:sqref>
                        </c15:fullRef>
                        <c15:formulaRef>
                          <c15:sqref>創設年度!$I$4:$I$13</c15:sqref>
                        </c15:formulaRef>
                      </c:ext>
                    </c:extLst>
                    <c:numCache>
                      <c:formatCode>General</c:formatCode>
                      <c:ptCount val="10"/>
                      <c:pt idx="0">
                        <c:v>9</c:v>
                      </c:pt>
                      <c:pt idx="1">
                        <c:v>12</c:v>
                      </c:pt>
                      <c:pt idx="2">
                        <c:v>10</c:v>
                      </c:pt>
                      <c:pt idx="3">
                        <c:v>11</c:v>
                      </c:pt>
                      <c:pt idx="4">
                        <c:v>11</c:v>
                      </c:pt>
                      <c:pt idx="5">
                        <c:v>9</c:v>
                      </c:pt>
                      <c:pt idx="6">
                        <c:v>15</c:v>
                      </c:pt>
                      <c:pt idx="7">
                        <c:v>18</c:v>
                      </c:pt>
                      <c:pt idx="8">
                        <c:v>17</c:v>
                      </c:pt>
                      <c:pt idx="9">
                        <c:v>3</c:v>
                      </c:pt>
                    </c:numCache>
                  </c:numRef>
                </c:val>
                <c:extLst xmlns:c16r2="http://schemas.microsoft.com/office/drawing/2015/06/chart">
                  <c:ext xmlns:c16="http://schemas.microsoft.com/office/drawing/2014/chart" uri="{C3380CC4-5D6E-409C-BE32-E72D297353CC}">
                    <c16:uniqueId val="{0000000D-BD5F-42C0-8E14-8A2D98A65085}"/>
                  </c:ext>
                </c:extLst>
              </c15:ser>
            </c15:filteredBarSeries>
            <c15:filteredBarSeries>
              <c15:ser>
                <c:idx val="0"/>
                <c:order val="2"/>
                <c:tx>
                  <c:strRef>
                    <c:extLst xmlns:c15="http://schemas.microsoft.com/office/drawing/2012/chart" xmlns:c16r2="http://schemas.microsoft.com/office/drawing/2015/06/chart">
                      <c:ext xmlns:c15="http://schemas.microsoft.com/office/drawing/2012/chart" uri="{02D57815-91ED-43cb-92C2-25804820EDAC}">
                        <c15:formulaRef>
                          <c15:sqref>創設年度!$K$3</c15:sqref>
                        </c15:formulaRef>
                      </c:ext>
                    </c:extLst>
                    <c:strCache>
                      <c:ptCount val="1"/>
                      <c:pt idx="0">
                        <c:v>ﾊｰﾄﾞ&amp;ｿﾌﾄ</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創設年度!$H$4:$H$15</c15:sqref>
                        </c15:fullRef>
                        <c15:formulaRef>
                          <c15:sqref>創設年度!$H$4:$H$13</c15:sqref>
                        </c15:formulaRef>
                      </c:ext>
                    </c:extLst>
                    <c:strCache>
                      <c:ptCount val="10"/>
                      <c:pt idx="0">
                        <c:v>～1959</c:v>
                      </c:pt>
                      <c:pt idx="1">
                        <c:v>60～</c:v>
                      </c:pt>
                      <c:pt idx="2">
                        <c:v>70～</c:v>
                      </c:pt>
                      <c:pt idx="3">
                        <c:v>80～</c:v>
                      </c:pt>
                      <c:pt idx="4">
                        <c:v>90～</c:v>
                      </c:pt>
                      <c:pt idx="5">
                        <c:v>2000～</c:v>
                      </c:pt>
                      <c:pt idx="6">
                        <c:v>05～</c:v>
                      </c:pt>
                      <c:pt idx="7">
                        <c:v>10～</c:v>
                      </c:pt>
                      <c:pt idx="8">
                        <c:v>15～</c:v>
                      </c:pt>
                      <c:pt idx="9">
                        <c:v>不明</c:v>
                      </c:pt>
                    </c:strCache>
                  </c:strRef>
                </c:cat>
                <c:val>
                  <c:numRef>
                    <c:extLst>
                      <c:ext xmlns:c15="http://schemas.microsoft.com/office/drawing/2012/chart" uri="{02D57815-91ED-43cb-92C2-25804820EDAC}">
                        <c15:fullRef>
                          <c15:sqref>創設年度!$K$4:$K$15</c15:sqref>
                        </c15:fullRef>
                        <c15:formulaRef>
                          <c15:sqref>創設年度!$K$4:$K$13</c15:sqref>
                        </c15:formulaRef>
                      </c:ext>
                    </c:extLst>
                    <c:numCache>
                      <c:formatCode>General</c:formatCode>
                      <c:ptCount val="10"/>
                      <c:pt idx="0">
                        <c:v>0</c:v>
                      </c:pt>
                      <c:pt idx="1">
                        <c:v>3</c:v>
                      </c:pt>
                      <c:pt idx="2">
                        <c:v>4</c:v>
                      </c:pt>
                      <c:pt idx="3">
                        <c:v>1</c:v>
                      </c:pt>
                      <c:pt idx="4">
                        <c:v>2</c:v>
                      </c:pt>
                      <c:pt idx="5">
                        <c:v>3</c:v>
                      </c:pt>
                      <c:pt idx="6">
                        <c:v>11</c:v>
                      </c:pt>
                      <c:pt idx="7">
                        <c:v>10</c:v>
                      </c:pt>
                      <c:pt idx="8">
                        <c:v>7</c:v>
                      </c:pt>
                      <c:pt idx="9">
                        <c:v>3</c:v>
                      </c:pt>
                    </c:numCache>
                  </c:numRef>
                </c:val>
                <c:extLst xmlns:c16r2="http://schemas.microsoft.com/office/drawing/2015/06/chart" xmlns:c15="http://schemas.microsoft.com/office/drawing/2012/chart">
                  <c:ext xmlns:c16="http://schemas.microsoft.com/office/drawing/2014/chart" uri="{C3380CC4-5D6E-409C-BE32-E72D297353CC}">
                    <c16:uniqueId val="{0000000E-BD5F-42C0-8E14-8A2D98A65085}"/>
                  </c:ext>
                </c:extLst>
              </c15:ser>
            </c15:filteredBarSeries>
          </c:ext>
        </c:extLst>
      </c:barChart>
      <c:catAx>
        <c:axId val="323067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23762760"/>
        <c:crosses val="autoZero"/>
        <c:auto val="1"/>
        <c:lblAlgn val="ctr"/>
        <c:lblOffset val="100"/>
        <c:noMultiLvlLbl val="0"/>
      </c:catAx>
      <c:valAx>
        <c:axId val="323762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23067448"/>
        <c:crosses val="autoZero"/>
        <c:crossBetween val="between"/>
      </c:valAx>
      <c:spPr>
        <a:noFill/>
        <a:ln>
          <a:noFill/>
        </a:ln>
        <a:effectLst/>
      </c:spPr>
    </c:plotArea>
    <c:legend>
      <c:legendPos val="t"/>
      <c:layout>
        <c:manualLayout>
          <c:xMode val="edge"/>
          <c:yMode val="edge"/>
          <c:x val="0.28695793933840769"/>
          <c:y val="3.4436506673993839E-2"/>
          <c:w val="0.61628662943632517"/>
          <c:h val="0.159270199135200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933646911376184E-2"/>
          <c:y val="0.19325188641465088"/>
          <c:w val="0.86795159355893414"/>
          <c:h val="0.66906768664361571"/>
        </c:manualLayout>
      </c:layout>
      <c:barChart>
        <c:barDir val="col"/>
        <c:grouping val="stacked"/>
        <c:varyColors val="0"/>
        <c:ser>
          <c:idx val="3"/>
          <c:order val="2"/>
          <c:tx>
            <c:strRef>
              <c:f>創設年度!$L$3</c:f>
              <c:strCache>
                <c:ptCount val="1"/>
                <c:pt idx="0">
                  <c:v>ﾊｰﾄﾞ+
ﾊｰﾄﾞ&amp;ｿﾌﾄ</c:v>
                </c:pt>
              </c:strCache>
            </c:strRef>
          </c:tx>
          <c:spPr>
            <a:pattFill prst="dashHorz">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創設年度!$H$4:$H$15</c15:sqref>
                  </c15:fullRef>
                </c:ext>
              </c:extLst>
              <c:f>創設年度!$H$4:$H$13</c:f>
              <c:strCache>
                <c:ptCount val="10"/>
                <c:pt idx="0">
                  <c:v>～1959</c:v>
                </c:pt>
                <c:pt idx="1">
                  <c:v>60～</c:v>
                </c:pt>
                <c:pt idx="2">
                  <c:v>70～</c:v>
                </c:pt>
                <c:pt idx="3">
                  <c:v>80～</c:v>
                </c:pt>
                <c:pt idx="4">
                  <c:v>90～</c:v>
                </c:pt>
                <c:pt idx="5">
                  <c:v>2000～</c:v>
                </c:pt>
                <c:pt idx="6">
                  <c:v>05～</c:v>
                </c:pt>
                <c:pt idx="7">
                  <c:v>10～</c:v>
                </c:pt>
                <c:pt idx="8">
                  <c:v>15～</c:v>
                </c:pt>
                <c:pt idx="9">
                  <c:v>不明</c:v>
                </c:pt>
              </c:strCache>
            </c:strRef>
          </c:cat>
          <c:val>
            <c:numRef>
              <c:extLst>
                <c:ext xmlns:c15="http://schemas.microsoft.com/office/drawing/2012/chart" uri="{02D57815-91ED-43cb-92C2-25804820EDAC}">
                  <c15:fullRef>
                    <c15:sqref>創設年度!$L$4:$L$15</c15:sqref>
                  </c15:fullRef>
                </c:ext>
              </c:extLst>
              <c:f>創設年度!$L$4:$L$13</c:f>
              <c:numCache>
                <c:formatCode>General</c:formatCode>
                <c:ptCount val="10"/>
                <c:pt idx="0">
                  <c:v>9</c:v>
                </c:pt>
                <c:pt idx="1">
                  <c:v>15</c:v>
                </c:pt>
                <c:pt idx="2">
                  <c:v>14</c:v>
                </c:pt>
                <c:pt idx="3">
                  <c:v>12</c:v>
                </c:pt>
                <c:pt idx="4">
                  <c:v>13</c:v>
                </c:pt>
                <c:pt idx="5">
                  <c:v>12</c:v>
                </c:pt>
                <c:pt idx="6">
                  <c:v>26</c:v>
                </c:pt>
                <c:pt idx="7">
                  <c:v>28</c:v>
                </c:pt>
                <c:pt idx="8">
                  <c:v>24</c:v>
                </c:pt>
                <c:pt idx="9">
                  <c:v>6</c:v>
                </c:pt>
              </c:numCache>
            </c:numRef>
          </c:val>
          <c:extLst xmlns:c16r2="http://schemas.microsoft.com/office/drawing/2015/06/chart">
            <c:ext xmlns:c16="http://schemas.microsoft.com/office/drawing/2014/chart" uri="{C3380CC4-5D6E-409C-BE32-E72D297353CC}">
              <c16:uniqueId val="{00000000-0F29-41EF-92EA-9C81918583C6}"/>
            </c:ext>
          </c:extLst>
        </c:ser>
        <c:ser>
          <c:idx val="2"/>
          <c:order val="3"/>
          <c:tx>
            <c:strRef>
              <c:f>創設年度!$J$3</c:f>
              <c:strCache>
                <c:ptCount val="1"/>
                <c:pt idx="0">
                  <c:v>ｿﾌﾄ</c:v>
                </c:pt>
              </c:strCache>
            </c:strRef>
          </c:tx>
          <c:spPr>
            <a:pattFill prst="pct2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創設年度!$H$4:$H$15</c15:sqref>
                  </c15:fullRef>
                </c:ext>
              </c:extLst>
              <c:f>創設年度!$H$4:$H$13</c:f>
              <c:strCache>
                <c:ptCount val="10"/>
                <c:pt idx="0">
                  <c:v>～1959</c:v>
                </c:pt>
                <c:pt idx="1">
                  <c:v>60～</c:v>
                </c:pt>
                <c:pt idx="2">
                  <c:v>70～</c:v>
                </c:pt>
                <c:pt idx="3">
                  <c:v>80～</c:v>
                </c:pt>
                <c:pt idx="4">
                  <c:v>90～</c:v>
                </c:pt>
                <c:pt idx="5">
                  <c:v>2000～</c:v>
                </c:pt>
                <c:pt idx="6">
                  <c:v>05～</c:v>
                </c:pt>
                <c:pt idx="7">
                  <c:v>10～</c:v>
                </c:pt>
                <c:pt idx="8">
                  <c:v>15～</c:v>
                </c:pt>
                <c:pt idx="9">
                  <c:v>不明</c:v>
                </c:pt>
              </c:strCache>
            </c:strRef>
          </c:cat>
          <c:val>
            <c:numRef>
              <c:extLst>
                <c:ext xmlns:c15="http://schemas.microsoft.com/office/drawing/2012/chart" uri="{02D57815-91ED-43cb-92C2-25804820EDAC}">
                  <c15:fullRef>
                    <c15:sqref>創設年度!$J$4:$J$15</c15:sqref>
                  </c15:fullRef>
                </c:ext>
              </c:extLst>
              <c:f>創設年度!$J$4:$J$13</c:f>
              <c:numCache>
                <c:formatCode>General</c:formatCode>
                <c:ptCount val="10"/>
                <c:pt idx="0">
                  <c:v>0</c:v>
                </c:pt>
                <c:pt idx="1">
                  <c:v>5</c:v>
                </c:pt>
                <c:pt idx="2">
                  <c:v>12</c:v>
                </c:pt>
                <c:pt idx="3">
                  <c:v>3</c:v>
                </c:pt>
                <c:pt idx="4">
                  <c:v>8</c:v>
                </c:pt>
                <c:pt idx="5">
                  <c:v>7</c:v>
                </c:pt>
                <c:pt idx="6">
                  <c:v>11</c:v>
                </c:pt>
                <c:pt idx="7">
                  <c:v>11</c:v>
                </c:pt>
                <c:pt idx="8">
                  <c:v>23</c:v>
                </c:pt>
                <c:pt idx="9">
                  <c:v>8</c:v>
                </c:pt>
              </c:numCache>
            </c:numRef>
          </c:val>
          <c:extLst xmlns:c16r2="http://schemas.microsoft.com/office/drawing/2015/06/chart">
            <c:ext xmlns:c16="http://schemas.microsoft.com/office/drawing/2014/chart" uri="{C3380CC4-5D6E-409C-BE32-E72D297353CC}">
              <c16:uniqueId val="{00000001-0F29-41EF-92EA-9C81918583C6}"/>
            </c:ext>
          </c:extLst>
        </c:ser>
        <c:dLbls>
          <c:dLblPos val="ctr"/>
          <c:showLegendKey val="0"/>
          <c:showVal val="1"/>
          <c:showCatName val="0"/>
          <c:showSerName val="0"/>
          <c:showPercent val="0"/>
          <c:showBubbleSize val="0"/>
        </c:dLbls>
        <c:gapWidth val="150"/>
        <c:overlap val="100"/>
        <c:axId val="358646280"/>
        <c:axId val="358711648"/>
        <c:extLst xmlns:c16r2="http://schemas.microsoft.com/office/drawing/2015/06/chart">
          <c:ext xmlns:c15="http://schemas.microsoft.com/office/drawing/2012/chart" uri="{02D57815-91ED-43cb-92C2-25804820EDAC}">
            <c15:filteredBarSeries>
              <c15:ser>
                <c:idx val="1"/>
                <c:order val="0"/>
                <c:tx>
                  <c:strRef>
                    <c:extLst xmlns:c16r2="http://schemas.microsoft.com/office/drawing/2015/06/chart">
                      <c:ext uri="{02D57815-91ED-43cb-92C2-25804820EDAC}">
                        <c15:formulaRef>
                          <c15:sqref>創設年度!$I$3</c15:sqref>
                        </c15:formulaRef>
                      </c:ext>
                    </c:extLst>
                    <c:strCache>
                      <c:ptCount val="1"/>
                      <c:pt idx="0">
                        <c:v>ﾊｰﾄﾞ</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創設年度!$H$4:$H$15</c15:sqref>
                        </c15:fullRef>
                        <c15:formulaRef>
                          <c15:sqref>創設年度!$H$4:$H$13</c15:sqref>
                        </c15:formulaRef>
                      </c:ext>
                    </c:extLst>
                    <c:strCache>
                      <c:ptCount val="10"/>
                      <c:pt idx="0">
                        <c:v>～1959</c:v>
                      </c:pt>
                      <c:pt idx="1">
                        <c:v>60～</c:v>
                      </c:pt>
                      <c:pt idx="2">
                        <c:v>70～</c:v>
                      </c:pt>
                      <c:pt idx="3">
                        <c:v>80～</c:v>
                      </c:pt>
                      <c:pt idx="4">
                        <c:v>90～</c:v>
                      </c:pt>
                      <c:pt idx="5">
                        <c:v>2000～</c:v>
                      </c:pt>
                      <c:pt idx="6">
                        <c:v>05～</c:v>
                      </c:pt>
                      <c:pt idx="7">
                        <c:v>10～</c:v>
                      </c:pt>
                      <c:pt idx="8">
                        <c:v>15～</c:v>
                      </c:pt>
                      <c:pt idx="9">
                        <c:v>不明</c:v>
                      </c:pt>
                    </c:strCache>
                  </c:strRef>
                </c:cat>
                <c:val>
                  <c:numRef>
                    <c:extLst>
                      <c:ext uri="{02D57815-91ED-43cb-92C2-25804820EDAC}">
                        <c15:fullRef>
                          <c15:sqref>創設年度!$I$4:$I$15</c15:sqref>
                        </c15:fullRef>
                        <c15:formulaRef>
                          <c15:sqref>創設年度!$I$4:$I$13</c15:sqref>
                        </c15:formulaRef>
                      </c:ext>
                    </c:extLst>
                    <c:numCache>
                      <c:formatCode>General</c:formatCode>
                      <c:ptCount val="10"/>
                      <c:pt idx="0">
                        <c:v>9</c:v>
                      </c:pt>
                      <c:pt idx="1">
                        <c:v>12</c:v>
                      </c:pt>
                      <c:pt idx="2">
                        <c:v>10</c:v>
                      </c:pt>
                      <c:pt idx="3">
                        <c:v>11</c:v>
                      </c:pt>
                      <c:pt idx="4">
                        <c:v>11</c:v>
                      </c:pt>
                      <c:pt idx="5">
                        <c:v>9</c:v>
                      </c:pt>
                      <c:pt idx="6">
                        <c:v>15</c:v>
                      </c:pt>
                      <c:pt idx="7">
                        <c:v>18</c:v>
                      </c:pt>
                      <c:pt idx="8">
                        <c:v>17</c:v>
                      </c:pt>
                      <c:pt idx="9">
                        <c:v>3</c:v>
                      </c:pt>
                    </c:numCache>
                  </c:numRef>
                </c:val>
                <c:extLst xmlns:c16r2="http://schemas.microsoft.com/office/drawing/2015/06/chart">
                  <c:ext xmlns:c16="http://schemas.microsoft.com/office/drawing/2014/chart" uri="{C3380CC4-5D6E-409C-BE32-E72D297353CC}">
                    <c16:uniqueId val="{00000002-0F29-41EF-92EA-9C81918583C6}"/>
                  </c:ext>
                </c:extLst>
              </c15:ser>
            </c15:filteredBarSeries>
            <c15:filteredBarSeries>
              <c15:ser>
                <c:idx val="0"/>
                <c:order val="1"/>
                <c:tx>
                  <c:strRef>
                    <c:extLst xmlns:c15="http://schemas.microsoft.com/office/drawing/2012/chart" xmlns:c16r2="http://schemas.microsoft.com/office/drawing/2015/06/chart">
                      <c:ext xmlns:c15="http://schemas.microsoft.com/office/drawing/2012/chart" uri="{02D57815-91ED-43cb-92C2-25804820EDAC}">
                        <c15:formulaRef>
                          <c15:sqref>創設年度!$K$3</c15:sqref>
                        </c15:formulaRef>
                      </c:ext>
                    </c:extLst>
                    <c:strCache>
                      <c:ptCount val="1"/>
                      <c:pt idx="0">
                        <c:v>ﾊｰﾄﾞ&amp;ｿﾌﾄ</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創設年度!$H$4:$H$15</c15:sqref>
                        </c15:fullRef>
                        <c15:formulaRef>
                          <c15:sqref>創設年度!$H$4:$H$13</c15:sqref>
                        </c15:formulaRef>
                      </c:ext>
                    </c:extLst>
                    <c:strCache>
                      <c:ptCount val="10"/>
                      <c:pt idx="0">
                        <c:v>～1959</c:v>
                      </c:pt>
                      <c:pt idx="1">
                        <c:v>60～</c:v>
                      </c:pt>
                      <c:pt idx="2">
                        <c:v>70～</c:v>
                      </c:pt>
                      <c:pt idx="3">
                        <c:v>80～</c:v>
                      </c:pt>
                      <c:pt idx="4">
                        <c:v>90～</c:v>
                      </c:pt>
                      <c:pt idx="5">
                        <c:v>2000～</c:v>
                      </c:pt>
                      <c:pt idx="6">
                        <c:v>05～</c:v>
                      </c:pt>
                      <c:pt idx="7">
                        <c:v>10～</c:v>
                      </c:pt>
                      <c:pt idx="8">
                        <c:v>15～</c:v>
                      </c:pt>
                      <c:pt idx="9">
                        <c:v>不明</c:v>
                      </c:pt>
                    </c:strCache>
                  </c:strRef>
                </c:cat>
                <c:val>
                  <c:numRef>
                    <c:extLst>
                      <c:ext xmlns:c15="http://schemas.microsoft.com/office/drawing/2012/chart" uri="{02D57815-91ED-43cb-92C2-25804820EDAC}">
                        <c15:fullRef>
                          <c15:sqref>創設年度!$K$4:$K$15</c15:sqref>
                        </c15:fullRef>
                        <c15:formulaRef>
                          <c15:sqref>創設年度!$K$4:$K$13</c15:sqref>
                        </c15:formulaRef>
                      </c:ext>
                    </c:extLst>
                    <c:numCache>
                      <c:formatCode>General</c:formatCode>
                      <c:ptCount val="10"/>
                      <c:pt idx="0">
                        <c:v>0</c:v>
                      </c:pt>
                      <c:pt idx="1">
                        <c:v>3</c:v>
                      </c:pt>
                      <c:pt idx="2">
                        <c:v>4</c:v>
                      </c:pt>
                      <c:pt idx="3">
                        <c:v>1</c:v>
                      </c:pt>
                      <c:pt idx="4">
                        <c:v>2</c:v>
                      </c:pt>
                      <c:pt idx="5">
                        <c:v>3</c:v>
                      </c:pt>
                      <c:pt idx="6">
                        <c:v>11</c:v>
                      </c:pt>
                      <c:pt idx="7">
                        <c:v>10</c:v>
                      </c:pt>
                      <c:pt idx="8">
                        <c:v>7</c:v>
                      </c:pt>
                      <c:pt idx="9">
                        <c:v>3</c:v>
                      </c:pt>
                    </c:numCache>
                  </c:numRef>
                </c:val>
                <c:extLst xmlns:c16r2="http://schemas.microsoft.com/office/drawing/2015/06/chart" xmlns:c15="http://schemas.microsoft.com/office/drawing/2012/chart">
                  <c:ext xmlns:c16="http://schemas.microsoft.com/office/drawing/2014/chart" uri="{C3380CC4-5D6E-409C-BE32-E72D297353CC}">
                    <c16:uniqueId val="{00000003-0F29-41EF-92EA-9C81918583C6}"/>
                  </c:ext>
                </c:extLst>
              </c15:ser>
            </c15:filteredBarSeries>
            <c15:filteredBarSeries>
              <c15:ser>
                <c:idx val="4"/>
                <c:order val="4"/>
                <c:tx>
                  <c:strRef>
                    <c:extLst xmlns:c15="http://schemas.microsoft.com/office/drawing/2012/chart" xmlns:c16r2="http://schemas.microsoft.com/office/drawing/2015/06/chart">
                      <c:ext xmlns:c15="http://schemas.microsoft.com/office/drawing/2012/chart" uri="{02D57815-91ED-43cb-92C2-25804820EDAC}">
                        <c15:formulaRef>
                          <c15:sqref>創設年度!$M$3</c15:sqref>
                        </c15:formulaRef>
                      </c:ext>
                    </c:extLst>
                    <c:strCache>
                      <c:ptCount val="1"/>
                      <c:pt idx="0">
                        <c:v>ｿﾌﾄ比率</c:v>
                      </c:pt>
                    </c:strCache>
                  </c:strRef>
                </c:tx>
                <c:spPr>
                  <a:solidFill>
                    <a:schemeClr val="accent5"/>
                  </a:solidFill>
                  <a:ln>
                    <a:noFill/>
                  </a:ln>
                  <a:effectLst/>
                </c:spPr>
                <c:invertIfNegative val="0"/>
                <c:dLbls>
                  <c:dLbl>
                    <c:idx val="0"/>
                    <c:layout>
                      <c:manualLayout>
                        <c:x val="-1.205611297316965E-17"/>
                        <c:y val="-2.9051126169574702E-2"/>
                      </c:manualLayout>
                    </c:layout>
                    <c:dLblPos val="ctr"/>
                    <c:showLegendKey val="0"/>
                    <c:showVal val="1"/>
                    <c:showCatName val="0"/>
                    <c:showSerName val="0"/>
                    <c:showPercent val="0"/>
                    <c:showBubbleSize val="0"/>
                    <c:extLst xmlns:c16r2="http://schemas.microsoft.com/office/drawing/2015/06/chart" xmlns:c15="http://schemas.microsoft.com/office/drawing/2012/chart">
                      <c:ext xmlns:c16="http://schemas.microsoft.com/office/drawing/2014/chart" uri="{C3380CC4-5D6E-409C-BE32-E72D297353CC}">
                        <c16:uniqueId val="{00000004-0F29-41EF-92EA-9C81918583C6}"/>
                      </c:ext>
                      <c:ext xmlns:c15="http://schemas.microsoft.com/office/drawing/2012/chart" uri="{CE6537A1-D6FC-4f65-9D91-7224C49458BB}"/>
                    </c:extLst>
                  </c:dLbl>
                  <c:dLbl>
                    <c:idx val="1"/>
                    <c:layout>
                      <c:manualLayout>
                        <c:x val="0"/>
                        <c:y val="-3.8734834892766315E-2"/>
                      </c:manualLayout>
                    </c:layout>
                    <c:dLblPos val="ctr"/>
                    <c:showLegendKey val="0"/>
                    <c:showVal val="1"/>
                    <c:showCatName val="0"/>
                    <c:showSerName val="0"/>
                    <c:showPercent val="0"/>
                    <c:showBubbleSize val="0"/>
                    <c:extLst xmlns:c16r2="http://schemas.microsoft.com/office/drawing/2015/06/chart" xmlns:c15="http://schemas.microsoft.com/office/drawing/2012/chart">
                      <c:ext xmlns:c16="http://schemas.microsoft.com/office/drawing/2014/chart" uri="{C3380CC4-5D6E-409C-BE32-E72D297353CC}">
                        <c16:uniqueId val="{00000005-0F29-41EF-92EA-9C81918583C6}"/>
                      </c:ext>
                      <c:ext xmlns:c15="http://schemas.microsoft.com/office/drawing/2012/chart" uri="{CE6537A1-D6FC-4f65-9D91-7224C49458BB}"/>
                    </c:extLst>
                  </c:dLbl>
                  <c:dLbl>
                    <c:idx val="2"/>
                    <c:layout>
                      <c:manualLayout>
                        <c:x val="0"/>
                        <c:y val="-1.9367417446383178E-2"/>
                      </c:manualLayout>
                    </c:layout>
                    <c:dLblPos val="ctr"/>
                    <c:showLegendKey val="0"/>
                    <c:showVal val="1"/>
                    <c:showCatName val="0"/>
                    <c:showSerName val="0"/>
                    <c:showPercent val="0"/>
                    <c:showBubbleSize val="0"/>
                    <c:extLst xmlns:c16r2="http://schemas.microsoft.com/office/drawing/2015/06/chart" xmlns:c15="http://schemas.microsoft.com/office/drawing/2012/chart">
                      <c:ext xmlns:c16="http://schemas.microsoft.com/office/drawing/2014/chart" uri="{C3380CC4-5D6E-409C-BE32-E72D297353CC}">
                        <c16:uniqueId val="{00000006-0F29-41EF-92EA-9C81918583C6}"/>
                      </c:ext>
                      <c:ext xmlns:c15="http://schemas.microsoft.com/office/drawing/2012/chart" uri="{CE6537A1-D6FC-4f65-9D91-7224C49458BB}"/>
                    </c:extLst>
                  </c:dLbl>
                  <c:dLbl>
                    <c:idx val="3"/>
                    <c:layout>
                      <c:manualLayout>
                        <c:x val="-4.8224451892678598E-17"/>
                        <c:y val="-5.3260397977553713E-2"/>
                      </c:manualLayout>
                    </c:layout>
                    <c:dLblPos val="ctr"/>
                    <c:showLegendKey val="0"/>
                    <c:showVal val="1"/>
                    <c:showCatName val="0"/>
                    <c:showSerName val="0"/>
                    <c:showPercent val="0"/>
                    <c:showBubbleSize val="0"/>
                    <c:extLst xmlns:c16r2="http://schemas.microsoft.com/office/drawing/2015/06/chart" xmlns:c15="http://schemas.microsoft.com/office/drawing/2012/chart">
                      <c:ext xmlns:c16="http://schemas.microsoft.com/office/drawing/2014/chart" uri="{C3380CC4-5D6E-409C-BE32-E72D297353CC}">
                        <c16:uniqueId val="{00000007-0F29-41EF-92EA-9C81918583C6}"/>
                      </c:ext>
                      <c:ext xmlns:c15="http://schemas.microsoft.com/office/drawing/2012/chart" uri="{CE6537A1-D6FC-4f65-9D91-7224C49458BB}"/>
                    </c:extLst>
                  </c:dLbl>
                  <c:dLbl>
                    <c:idx val="4"/>
                    <c:layout>
                      <c:manualLayout>
                        <c:x val="0"/>
                        <c:y val="-4.3576689254362054E-2"/>
                      </c:manualLayout>
                    </c:layout>
                    <c:dLblPos val="ctr"/>
                    <c:showLegendKey val="0"/>
                    <c:showVal val="1"/>
                    <c:showCatName val="0"/>
                    <c:showSerName val="0"/>
                    <c:showPercent val="0"/>
                    <c:showBubbleSize val="0"/>
                    <c:extLst xmlns:c16r2="http://schemas.microsoft.com/office/drawing/2015/06/chart" xmlns:c15="http://schemas.microsoft.com/office/drawing/2012/chart">
                      <c:ext xmlns:c16="http://schemas.microsoft.com/office/drawing/2014/chart" uri="{C3380CC4-5D6E-409C-BE32-E72D297353CC}">
                        <c16:uniqueId val="{00000008-0F29-41EF-92EA-9C81918583C6}"/>
                      </c:ext>
                      <c:ext xmlns:c15="http://schemas.microsoft.com/office/drawing/2012/chart" uri="{CE6537A1-D6FC-4f65-9D91-7224C49458BB}"/>
                    </c:extLst>
                  </c:dLbl>
                  <c:dLbl>
                    <c:idx val="5"/>
                    <c:layout>
                      <c:manualLayout>
                        <c:x val="-9.6448903785357196E-17"/>
                        <c:y val="-3.3892980531170527E-2"/>
                      </c:manualLayout>
                    </c:layout>
                    <c:dLblPos val="ctr"/>
                    <c:showLegendKey val="0"/>
                    <c:showVal val="1"/>
                    <c:showCatName val="0"/>
                    <c:showSerName val="0"/>
                    <c:showPercent val="0"/>
                    <c:showBubbleSize val="0"/>
                    <c:extLst xmlns:c16r2="http://schemas.microsoft.com/office/drawing/2015/06/chart" xmlns:c15="http://schemas.microsoft.com/office/drawing/2012/chart">
                      <c:ext xmlns:c16="http://schemas.microsoft.com/office/drawing/2014/chart" uri="{C3380CC4-5D6E-409C-BE32-E72D297353CC}">
                        <c16:uniqueId val="{00000009-0F29-41EF-92EA-9C81918583C6}"/>
                      </c:ext>
                      <c:ext xmlns:c15="http://schemas.microsoft.com/office/drawing/2012/chart" uri="{CE6537A1-D6FC-4f65-9D91-7224C49458BB}"/>
                    </c:extLst>
                  </c:dLbl>
                  <c:dLbl>
                    <c:idx val="6"/>
                    <c:layout>
                      <c:manualLayout>
                        <c:x val="0"/>
                        <c:y val="-4.3576689254362075E-2"/>
                      </c:manualLayout>
                    </c:layout>
                    <c:dLblPos val="ctr"/>
                    <c:showLegendKey val="0"/>
                    <c:showVal val="1"/>
                    <c:showCatName val="0"/>
                    <c:showSerName val="0"/>
                    <c:showPercent val="0"/>
                    <c:showBubbleSize val="0"/>
                    <c:extLst xmlns:c16r2="http://schemas.microsoft.com/office/drawing/2015/06/chart" xmlns:c15="http://schemas.microsoft.com/office/drawing/2012/chart">
                      <c:ext xmlns:c16="http://schemas.microsoft.com/office/drawing/2014/chart" uri="{C3380CC4-5D6E-409C-BE32-E72D297353CC}">
                        <c16:uniqueId val="{0000000A-0F29-41EF-92EA-9C81918583C6}"/>
                      </c:ext>
                      <c:ext xmlns:c15="http://schemas.microsoft.com/office/drawing/2012/chart" uri="{CE6537A1-D6FC-4f65-9D91-7224C49458BB}"/>
                    </c:extLst>
                  </c:dLbl>
                  <c:dLbl>
                    <c:idx val="7"/>
                    <c:layout>
                      <c:manualLayout>
                        <c:x val="9.6448903785357196E-17"/>
                        <c:y val="-2.9051126169574726E-2"/>
                      </c:manualLayout>
                    </c:layout>
                    <c:dLblPos val="ctr"/>
                    <c:showLegendKey val="0"/>
                    <c:showVal val="1"/>
                    <c:showCatName val="0"/>
                    <c:showSerName val="0"/>
                    <c:showPercent val="0"/>
                    <c:showBubbleSize val="0"/>
                    <c:extLst xmlns:c16r2="http://schemas.microsoft.com/office/drawing/2015/06/chart" xmlns:c15="http://schemas.microsoft.com/office/drawing/2012/chart">
                      <c:ext xmlns:c16="http://schemas.microsoft.com/office/drawing/2014/chart" uri="{C3380CC4-5D6E-409C-BE32-E72D297353CC}">
                        <c16:uniqueId val="{0000000B-0F29-41EF-92EA-9C81918583C6}"/>
                      </c:ext>
                      <c:ext xmlns:c15="http://schemas.microsoft.com/office/drawing/2012/chart" uri="{CE6537A1-D6FC-4f65-9D91-7224C49458BB}"/>
                    </c:extLst>
                  </c:dLbl>
                  <c:dLbl>
                    <c:idx val="8"/>
                    <c:layout>
                      <c:manualLayout>
                        <c:x val="-9.6448903785357196E-17"/>
                        <c:y val="-3.3892980531170486E-2"/>
                      </c:manualLayout>
                    </c:layout>
                    <c:dLblPos val="ctr"/>
                    <c:showLegendKey val="0"/>
                    <c:showVal val="1"/>
                    <c:showCatName val="0"/>
                    <c:showSerName val="0"/>
                    <c:showPercent val="0"/>
                    <c:showBubbleSize val="0"/>
                    <c:extLst xmlns:c16r2="http://schemas.microsoft.com/office/drawing/2015/06/chart" xmlns:c15="http://schemas.microsoft.com/office/drawing/2012/chart">
                      <c:ext xmlns:c16="http://schemas.microsoft.com/office/drawing/2014/chart" uri="{C3380CC4-5D6E-409C-BE32-E72D297353CC}">
                        <c16:uniqueId val="{0000000C-0F29-41EF-92EA-9C81918583C6}"/>
                      </c:ext>
                      <c:ext xmlns:c15="http://schemas.microsoft.com/office/drawing/2012/chart" uri="{CE6537A1-D6FC-4f65-9D91-7224C49458BB}"/>
                    </c:extLst>
                  </c:dLbl>
                  <c:dLbl>
                    <c:idx val="9"/>
                    <c:layout>
                      <c:manualLayout>
                        <c:x val="0"/>
                        <c:y val="-4.3576689254362144E-2"/>
                      </c:manualLayout>
                    </c:layout>
                    <c:dLblPos val="ctr"/>
                    <c:showLegendKey val="0"/>
                    <c:showVal val="1"/>
                    <c:showCatName val="0"/>
                    <c:showSerName val="0"/>
                    <c:showPercent val="0"/>
                    <c:showBubbleSize val="0"/>
                    <c:extLst xmlns:c16r2="http://schemas.microsoft.com/office/drawing/2015/06/chart" xmlns:c15="http://schemas.microsoft.com/office/drawing/2012/chart">
                      <c:ext xmlns:c16="http://schemas.microsoft.com/office/drawing/2014/chart" uri="{C3380CC4-5D6E-409C-BE32-E72D297353CC}">
                        <c16:uniqueId val="{0000000D-0F29-41EF-92EA-9C81918583C6}"/>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創設年度!$H$4:$H$15</c15:sqref>
                        </c15:fullRef>
                        <c15:formulaRef>
                          <c15:sqref>創設年度!$H$4:$H$13</c15:sqref>
                        </c15:formulaRef>
                      </c:ext>
                    </c:extLst>
                    <c:strCache>
                      <c:ptCount val="10"/>
                      <c:pt idx="0">
                        <c:v>～1959</c:v>
                      </c:pt>
                      <c:pt idx="1">
                        <c:v>60～</c:v>
                      </c:pt>
                      <c:pt idx="2">
                        <c:v>70～</c:v>
                      </c:pt>
                      <c:pt idx="3">
                        <c:v>80～</c:v>
                      </c:pt>
                      <c:pt idx="4">
                        <c:v>90～</c:v>
                      </c:pt>
                      <c:pt idx="5">
                        <c:v>2000～</c:v>
                      </c:pt>
                      <c:pt idx="6">
                        <c:v>05～</c:v>
                      </c:pt>
                      <c:pt idx="7">
                        <c:v>10～</c:v>
                      </c:pt>
                      <c:pt idx="8">
                        <c:v>15～</c:v>
                      </c:pt>
                      <c:pt idx="9">
                        <c:v>不明</c:v>
                      </c:pt>
                    </c:strCache>
                  </c:strRef>
                </c:cat>
                <c:val>
                  <c:numRef>
                    <c:extLst>
                      <c:ext xmlns:c15="http://schemas.microsoft.com/office/drawing/2012/chart" uri="{02D57815-91ED-43cb-92C2-25804820EDAC}">
                        <c15:fullRef>
                          <c15:sqref>創設年度!$M$4:$M$15</c15:sqref>
                        </c15:fullRef>
                        <c15:formulaRef>
                          <c15:sqref>創設年度!$M$4:$M$13</c15:sqref>
                        </c15:formulaRef>
                      </c:ext>
                    </c:extLst>
                    <c:numCache>
                      <c:formatCode>0%</c:formatCode>
                      <c:ptCount val="10"/>
                      <c:pt idx="0">
                        <c:v>0</c:v>
                      </c:pt>
                      <c:pt idx="1">
                        <c:v>0.25</c:v>
                      </c:pt>
                      <c:pt idx="2">
                        <c:v>0.46153846153846156</c:v>
                      </c:pt>
                      <c:pt idx="3">
                        <c:v>0.2</c:v>
                      </c:pt>
                      <c:pt idx="4">
                        <c:v>0.38095238095238093</c:v>
                      </c:pt>
                      <c:pt idx="5">
                        <c:v>0.36842105263157893</c:v>
                      </c:pt>
                      <c:pt idx="6">
                        <c:v>0.29729729729729731</c:v>
                      </c:pt>
                      <c:pt idx="7">
                        <c:v>0.28205128205128205</c:v>
                      </c:pt>
                      <c:pt idx="8">
                        <c:v>0.48936170212765956</c:v>
                      </c:pt>
                      <c:pt idx="9">
                        <c:v>0.5714285714285714</c:v>
                      </c:pt>
                    </c:numCache>
                  </c:numRef>
                </c:val>
                <c:extLst xmlns:c16r2="http://schemas.microsoft.com/office/drawing/2015/06/chart" xmlns:c15="http://schemas.microsoft.com/office/drawing/2012/chart">
                  <c:ext xmlns:c16="http://schemas.microsoft.com/office/drawing/2014/chart" uri="{C3380CC4-5D6E-409C-BE32-E72D297353CC}">
                    <c16:uniqueId val="{0000000E-0F29-41EF-92EA-9C81918583C6}"/>
                  </c:ext>
                </c:extLst>
              </c15:ser>
            </c15:filteredBarSeries>
          </c:ext>
        </c:extLst>
      </c:barChart>
      <c:catAx>
        <c:axId val="358646280"/>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ja-JP"/>
          </a:p>
        </c:txPr>
        <c:crossAx val="358711648"/>
        <c:crosses val="autoZero"/>
        <c:auto val="1"/>
        <c:lblAlgn val="ctr"/>
        <c:lblOffset val="100"/>
        <c:noMultiLvlLbl val="0"/>
      </c:catAx>
      <c:valAx>
        <c:axId val="358711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ja-JP"/>
          </a:p>
        </c:txPr>
        <c:crossAx val="3586462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目的区分!$I$36</c:f>
              <c:strCache>
                <c:ptCount val="1"/>
                <c:pt idx="0">
                  <c:v>調査費等</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目的区分!$H$37:$H$40</c:f>
              <c:strCache>
                <c:ptCount val="4"/>
                <c:pt idx="0">
                  <c:v>～1989</c:v>
                </c:pt>
                <c:pt idx="1">
                  <c:v>1990～</c:v>
                </c:pt>
                <c:pt idx="2">
                  <c:v>2000～</c:v>
                </c:pt>
                <c:pt idx="3">
                  <c:v>2010～</c:v>
                </c:pt>
              </c:strCache>
            </c:strRef>
          </c:cat>
          <c:val>
            <c:numRef>
              <c:f>目的区分!$I$37:$I$40</c:f>
              <c:numCache>
                <c:formatCode>General</c:formatCode>
                <c:ptCount val="4"/>
                <c:pt idx="0">
                  <c:v>14</c:v>
                </c:pt>
                <c:pt idx="1">
                  <c:v>7</c:v>
                </c:pt>
                <c:pt idx="2">
                  <c:v>8</c:v>
                </c:pt>
                <c:pt idx="3">
                  <c:v>19</c:v>
                </c:pt>
              </c:numCache>
            </c:numRef>
          </c:val>
          <c:extLst xmlns:c16r2="http://schemas.microsoft.com/office/drawing/2015/06/chart">
            <c:ext xmlns:c16="http://schemas.microsoft.com/office/drawing/2014/chart" uri="{C3380CC4-5D6E-409C-BE32-E72D297353CC}">
              <c16:uniqueId val="{00000000-D5E6-4BD9-A74E-09DA90D30513}"/>
            </c:ext>
          </c:extLst>
        </c:ser>
        <c:ser>
          <c:idx val="1"/>
          <c:order val="1"/>
          <c:tx>
            <c:strRef>
              <c:f>目的区分!$J$36</c:f>
              <c:strCache>
                <c:ptCount val="1"/>
                <c:pt idx="0">
                  <c:v>生産基盤</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目的区分!$H$37:$H$40</c:f>
              <c:strCache>
                <c:ptCount val="4"/>
                <c:pt idx="0">
                  <c:v>～1989</c:v>
                </c:pt>
                <c:pt idx="1">
                  <c:v>1990～</c:v>
                </c:pt>
                <c:pt idx="2">
                  <c:v>2000～</c:v>
                </c:pt>
                <c:pt idx="3">
                  <c:v>2010～</c:v>
                </c:pt>
              </c:strCache>
            </c:strRef>
          </c:cat>
          <c:val>
            <c:numRef>
              <c:f>目的区分!$J$37:$J$40</c:f>
              <c:numCache>
                <c:formatCode>General</c:formatCode>
                <c:ptCount val="4"/>
                <c:pt idx="0">
                  <c:v>28</c:v>
                </c:pt>
                <c:pt idx="1">
                  <c:v>5</c:v>
                </c:pt>
                <c:pt idx="2">
                  <c:v>11</c:v>
                </c:pt>
                <c:pt idx="3">
                  <c:v>21</c:v>
                </c:pt>
              </c:numCache>
            </c:numRef>
          </c:val>
          <c:extLst xmlns:c16r2="http://schemas.microsoft.com/office/drawing/2015/06/chart">
            <c:ext xmlns:c16="http://schemas.microsoft.com/office/drawing/2014/chart" uri="{C3380CC4-5D6E-409C-BE32-E72D297353CC}">
              <c16:uniqueId val="{00000001-D5E6-4BD9-A74E-09DA90D30513}"/>
            </c:ext>
          </c:extLst>
        </c:ser>
        <c:ser>
          <c:idx val="2"/>
          <c:order val="2"/>
          <c:tx>
            <c:strRef>
              <c:f>目的区分!$K$36</c:f>
              <c:strCache>
                <c:ptCount val="1"/>
                <c:pt idx="0">
                  <c:v>防災・災害復旧</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目的区分!$H$37:$H$40</c:f>
              <c:strCache>
                <c:ptCount val="4"/>
                <c:pt idx="0">
                  <c:v>～1989</c:v>
                </c:pt>
                <c:pt idx="1">
                  <c:v>1990～</c:v>
                </c:pt>
                <c:pt idx="2">
                  <c:v>2000～</c:v>
                </c:pt>
                <c:pt idx="3">
                  <c:v>2010～</c:v>
                </c:pt>
              </c:strCache>
            </c:strRef>
          </c:cat>
          <c:val>
            <c:numRef>
              <c:f>目的区分!$K$37:$K$40</c:f>
              <c:numCache>
                <c:formatCode>General</c:formatCode>
                <c:ptCount val="4"/>
                <c:pt idx="0">
                  <c:v>16</c:v>
                </c:pt>
                <c:pt idx="1">
                  <c:v>2</c:v>
                </c:pt>
                <c:pt idx="2">
                  <c:v>17</c:v>
                </c:pt>
                <c:pt idx="3">
                  <c:v>13</c:v>
                </c:pt>
              </c:numCache>
            </c:numRef>
          </c:val>
          <c:extLst xmlns:c16r2="http://schemas.microsoft.com/office/drawing/2015/06/chart">
            <c:ext xmlns:c16="http://schemas.microsoft.com/office/drawing/2014/chart" uri="{C3380CC4-5D6E-409C-BE32-E72D297353CC}">
              <c16:uniqueId val="{00000002-D5E6-4BD9-A74E-09DA90D30513}"/>
            </c:ext>
          </c:extLst>
        </c:ser>
        <c:ser>
          <c:idx val="3"/>
          <c:order val="3"/>
          <c:tx>
            <c:strRef>
              <c:f>目的区分!$L$36</c:f>
              <c:strCache>
                <c:ptCount val="1"/>
                <c:pt idx="0">
                  <c:v>維持管理・ｽﾄﾏﾈ</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目的区分!$H$37:$H$40</c:f>
              <c:strCache>
                <c:ptCount val="4"/>
                <c:pt idx="0">
                  <c:v>～1989</c:v>
                </c:pt>
                <c:pt idx="1">
                  <c:v>1990～</c:v>
                </c:pt>
                <c:pt idx="2">
                  <c:v>2000～</c:v>
                </c:pt>
                <c:pt idx="3">
                  <c:v>2010～</c:v>
                </c:pt>
              </c:strCache>
            </c:strRef>
          </c:cat>
          <c:val>
            <c:numRef>
              <c:f>目的区分!$L$37:$L$40</c:f>
              <c:numCache>
                <c:formatCode>General</c:formatCode>
                <c:ptCount val="4"/>
                <c:pt idx="0">
                  <c:v>9</c:v>
                </c:pt>
                <c:pt idx="1">
                  <c:v>2</c:v>
                </c:pt>
                <c:pt idx="2">
                  <c:v>8</c:v>
                </c:pt>
                <c:pt idx="3">
                  <c:v>17</c:v>
                </c:pt>
              </c:numCache>
            </c:numRef>
          </c:val>
          <c:extLst xmlns:c16r2="http://schemas.microsoft.com/office/drawing/2015/06/chart">
            <c:ext xmlns:c16="http://schemas.microsoft.com/office/drawing/2014/chart" uri="{C3380CC4-5D6E-409C-BE32-E72D297353CC}">
              <c16:uniqueId val="{00000003-D5E6-4BD9-A74E-09DA90D30513}"/>
            </c:ext>
          </c:extLst>
        </c:ser>
        <c:ser>
          <c:idx val="4"/>
          <c:order val="4"/>
          <c:tx>
            <c:strRef>
              <c:f>目的区分!$M$36</c:f>
              <c:strCache>
                <c:ptCount val="1"/>
                <c:pt idx="0">
                  <c:v>生活基盤・活性化</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目的区分!$H$37:$H$40</c:f>
              <c:strCache>
                <c:ptCount val="4"/>
                <c:pt idx="0">
                  <c:v>～1989</c:v>
                </c:pt>
                <c:pt idx="1">
                  <c:v>1990～</c:v>
                </c:pt>
                <c:pt idx="2">
                  <c:v>2000～</c:v>
                </c:pt>
                <c:pt idx="3">
                  <c:v>2010～</c:v>
                </c:pt>
              </c:strCache>
            </c:strRef>
          </c:cat>
          <c:val>
            <c:numRef>
              <c:f>目的区分!$M$37:$M$40</c:f>
              <c:numCache>
                <c:formatCode>General</c:formatCode>
                <c:ptCount val="4"/>
                <c:pt idx="0">
                  <c:v>2</c:v>
                </c:pt>
                <c:pt idx="1">
                  <c:v>4</c:v>
                </c:pt>
                <c:pt idx="2">
                  <c:v>5</c:v>
                </c:pt>
                <c:pt idx="3">
                  <c:v>8</c:v>
                </c:pt>
              </c:numCache>
            </c:numRef>
          </c:val>
          <c:extLst xmlns:c16r2="http://schemas.microsoft.com/office/drawing/2015/06/chart">
            <c:ext xmlns:c16="http://schemas.microsoft.com/office/drawing/2014/chart" uri="{C3380CC4-5D6E-409C-BE32-E72D297353CC}">
              <c16:uniqueId val="{00000004-D5E6-4BD9-A74E-09DA90D30513}"/>
            </c:ext>
          </c:extLst>
        </c:ser>
        <c:ser>
          <c:idx val="5"/>
          <c:order val="5"/>
          <c:tx>
            <c:strRef>
              <c:f>目的区分!$N$36</c:f>
              <c:strCache>
                <c:ptCount val="1"/>
                <c:pt idx="0">
                  <c:v>環境対策</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目的区分!$H$37:$H$40</c:f>
              <c:strCache>
                <c:ptCount val="4"/>
                <c:pt idx="0">
                  <c:v>～1989</c:v>
                </c:pt>
                <c:pt idx="1">
                  <c:v>1990～</c:v>
                </c:pt>
                <c:pt idx="2">
                  <c:v>2000～</c:v>
                </c:pt>
                <c:pt idx="3">
                  <c:v>2010～</c:v>
                </c:pt>
              </c:strCache>
            </c:strRef>
          </c:cat>
          <c:val>
            <c:numRef>
              <c:f>目的区分!$N$37:$N$40</c:f>
              <c:numCache>
                <c:formatCode>General</c:formatCode>
                <c:ptCount val="4"/>
                <c:pt idx="0">
                  <c:v>0</c:v>
                </c:pt>
                <c:pt idx="1">
                  <c:v>0</c:v>
                </c:pt>
                <c:pt idx="2">
                  <c:v>7</c:v>
                </c:pt>
                <c:pt idx="3">
                  <c:v>5</c:v>
                </c:pt>
              </c:numCache>
            </c:numRef>
          </c:val>
          <c:extLst xmlns:c16r2="http://schemas.microsoft.com/office/drawing/2015/06/chart">
            <c:ext xmlns:c16="http://schemas.microsoft.com/office/drawing/2014/chart" uri="{C3380CC4-5D6E-409C-BE32-E72D297353CC}">
              <c16:uniqueId val="{00000005-D5E6-4BD9-A74E-09DA90D30513}"/>
            </c:ext>
          </c:extLst>
        </c:ser>
        <c:ser>
          <c:idx val="6"/>
          <c:order val="6"/>
          <c:tx>
            <c:strRef>
              <c:f>目的区分!$O$36</c:f>
              <c:strCache>
                <c:ptCount val="1"/>
                <c:pt idx="0">
                  <c:v>水利権・小水力</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目的区分!$H$37:$H$40</c:f>
              <c:strCache>
                <c:ptCount val="4"/>
                <c:pt idx="0">
                  <c:v>～1989</c:v>
                </c:pt>
                <c:pt idx="1">
                  <c:v>1990～</c:v>
                </c:pt>
                <c:pt idx="2">
                  <c:v>2000～</c:v>
                </c:pt>
                <c:pt idx="3">
                  <c:v>2010～</c:v>
                </c:pt>
              </c:strCache>
            </c:strRef>
          </c:cat>
          <c:val>
            <c:numRef>
              <c:f>目的区分!$O$37:$O$40</c:f>
              <c:numCache>
                <c:formatCode>General</c:formatCode>
                <c:ptCount val="4"/>
                <c:pt idx="0">
                  <c:v>1</c:v>
                </c:pt>
                <c:pt idx="1">
                  <c:v>1</c:v>
                </c:pt>
                <c:pt idx="2">
                  <c:v>0</c:v>
                </c:pt>
                <c:pt idx="3">
                  <c:v>3</c:v>
                </c:pt>
              </c:numCache>
            </c:numRef>
          </c:val>
          <c:extLst xmlns:c16r2="http://schemas.microsoft.com/office/drawing/2015/06/chart">
            <c:ext xmlns:c16="http://schemas.microsoft.com/office/drawing/2014/chart" uri="{C3380CC4-5D6E-409C-BE32-E72D297353CC}">
              <c16:uniqueId val="{00000006-D5E6-4BD9-A74E-09DA90D30513}"/>
            </c:ext>
          </c:extLst>
        </c:ser>
        <c:dLbls>
          <c:dLblPos val="ctr"/>
          <c:showLegendKey val="0"/>
          <c:showVal val="1"/>
          <c:showCatName val="0"/>
          <c:showSerName val="0"/>
          <c:showPercent val="0"/>
          <c:showBubbleSize val="0"/>
        </c:dLbls>
        <c:gapWidth val="150"/>
        <c:overlap val="100"/>
        <c:axId val="321967648"/>
        <c:axId val="358856600"/>
      </c:barChart>
      <c:catAx>
        <c:axId val="321967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358856600"/>
        <c:crosses val="autoZero"/>
        <c:auto val="1"/>
        <c:lblAlgn val="ctr"/>
        <c:lblOffset val="100"/>
        <c:noMultiLvlLbl val="0"/>
      </c:catAx>
      <c:valAx>
        <c:axId val="3588566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321967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506195344975841"/>
          <c:y val="0.19858162365288073"/>
          <c:w val="0.46626138525673516"/>
          <c:h val="0.77710225916513387"/>
        </c:manualLayout>
      </c:layout>
      <c:pieChart>
        <c:varyColors val="1"/>
        <c:ser>
          <c:idx val="0"/>
          <c:order val="0"/>
          <c:spPr>
            <a:ln>
              <a:noFill/>
            </a:ln>
          </c:spPr>
          <c:dPt>
            <c:idx val="0"/>
            <c:bubble3D val="0"/>
            <c:spPr>
              <a:solidFill>
                <a:schemeClr val="accent1"/>
              </a:solidFill>
              <a:ln w="19050">
                <a:noFill/>
              </a:ln>
              <a:effectLst/>
            </c:spPr>
            <c:extLst xmlns:c16r2="http://schemas.microsoft.com/office/drawing/2015/06/chart">
              <c:ext xmlns:c16="http://schemas.microsoft.com/office/drawing/2014/chart" uri="{C3380CC4-5D6E-409C-BE32-E72D297353CC}">
                <c16:uniqueId val="{00000001-8530-40D6-9928-98B2FD88FC97}"/>
              </c:ext>
            </c:extLst>
          </c:dPt>
          <c:dPt>
            <c:idx val="1"/>
            <c:bubble3D val="0"/>
            <c:spPr>
              <a:solidFill>
                <a:schemeClr val="accent2"/>
              </a:solidFill>
              <a:ln w="19050">
                <a:noFill/>
              </a:ln>
              <a:effectLst/>
            </c:spPr>
            <c:extLst xmlns:c16r2="http://schemas.microsoft.com/office/drawing/2015/06/chart">
              <c:ext xmlns:c16="http://schemas.microsoft.com/office/drawing/2014/chart" uri="{C3380CC4-5D6E-409C-BE32-E72D297353CC}">
                <c16:uniqueId val="{00000003-8530-40D6-9928-98B2FD88FC97}"/>
              </c:ext>
            </c:extLst>
          </c:dPt>
          <c:dPt>
            <c:idx val="2"/>
            <c:bubble3D val="0"/>
            <c:spPr>
              <a:solidFill>
                <a:schemeClr val="accent3"/>
              </a:solidFill>
              <a:ln w="19050">
                <a:noFill/>
              </a:ln>
              <a:effectLst/>
            </c:spPr>
            <c:extLst xmlns:c16r2="http://schemas.microsoft.com/office/drawing/2015/06/chart">
              <c:ext xmlns:c16="http://schemas.microsoft.com/office/drawing/2014/chart" uri="{C3380CC4-5D6E-409C-BE32-E72D297353CC}">
                <c16:uniqueId val="{00000005-8530-40D6-9928-98B2FD88FC97}"/>
              </c:ext>
            </c:extLst>
          </c:dPt>
          <c:dPt>
            <c:idx val="3"/>
            <c:bubble3D val="0"/>
            <c:spPr>
              <a:solidFill>
                <a:schemeClr val="accent4"/>
              </a:solidFill>
              <a:ln w="19050">
                <a:noFill/>
              </a:ln>
              <a:effectLst/>
            </c:spPr>
            <c:extLst xmlns:c16r2="http://schemas.microsoft.com/office/drawing/2015/06/chart">
              <c:ext xmlns:c16="http://schemas.microsoft.com/office/drawing/2014/chart" uri="{C3380CC4-5D6E-409C-BE32-E72D297353CC}">
                <c16:uniqueId val="{00000007-8530-40D6-9928-98B2FD88FC97}"/>
              </c:ext>
            </c:extLst>
          </c:dPt>
          <c:dPt>
            <c:idx val="4"/>
            <c:bubble3D val="0"/>
            <c:spPr>
              <a:solidFill>
                <a:schemeClr val="accent5"/>
              </a:solidFill>
              <a:ln w="19050">
                <a:noFill/>
              </a:ln>
              <a:effectLst/>
            </c:spPr>
            <c:extLst xmlns:c16r2="http://schemas.microsoft.com/office/drawing/2015/06/chart">
              <c:ext xmlns:c16="http://schemas.microsoft.com/office/drawing/2014/chart" uri="{C3380CC4-5D6E-409C-BE32-E72D297353CC}">
                <c16:uniqueId val="{00000009-8530-40D6-9928-98B2FD88FC97}"/>
              </c:ext>
            </c:extLst>
          </c:dPt>
          <c:dPt>
            <c:idx val="5"/>
            <c:bubble3D val="0"/>
            <c:spPr>
              <a:solidFill>
                <a:schemeClr val="accent6"/>
              </a:solidFill>
              <a:ln w="19050">
                <a:noFill/>
              </a:ln>
              <a:effectLst/>
            </c:spPr>
            <c:extLst xmlns:c16r2="http://schemas.microsoft.com/office/drawing/2015/06/chart">
              <c:ext xmlns:c16="http://schemas.microsoft.com/office/drawing/2014/chart" uri="{C3380CC4-5D6E-409C-BE32-E72D297353CC}">
                <c16:uniqueId val="{0000000B-8530-40D6-9928-98B2FD88FC97}"/>
              </c:ext>
            </c:extLst>
          </c:dPt>
          <c:dPt>
            <c:idx val="6"/>
            <c:bubble3D val="0"/>
            <c:spPr>
              <a:solidFill>
                <a:schemeClr val="accent1">
                  <a:lumMod val="60000"/>
                </a:schemeClr>
              </a:solidFill>
              <a:ln w="19050">
                <a:noFill/>
              </a:ln>
              <a:effectLst/>
            </c:spPr>
            <c:extLst xmlns:c16r2="http://schemas.microsoft.com/office/drawing/2015/06/chart">
              <c:ext xmlns:c16="http://schemas.microsoft.com/office/drawing/2014/chart" uri="{C3380CC4-5D6E-409C-BE32-E72D297353CC}">
                <c16:uniqueId val="{0000000D-8530-40D6-9928-98B2FD88FC97}"/>
              </c:ext>
            </c:extLst>
          </c:dPt>
          <c:dLbls>
            <c:dLbl>
              <c:idx val="0"/>
              <c:layout>
                <c:manualLayout>
                  <c:x val="-0.11170154817090143"/>
                  <c:y val="0.17205854759385319"/>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8530-40D6-9928-98B2FD88FC97}"/>
                </c:ext>
                <c:ext xmlns:c15="http://schemas.microsoft.com/office/drawing/2012/chart" uri="{CE6537A1-D6FC-4f65-9D91-7224C49458BB}"/>
              </c:extLst>
            </c:dLbl>
            <c:dLbl>
              <c:idx val="1"/>
              <c:layout>
                <c:manualLayout>
                  <c:x val="-0.13329292134807796"/>
                  <c:y val="-0.1629470240518948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8530-40D6-9928-98B2FD88FC97}"/>
                </c:ext>
                <c:ext xmlns:c15="http://schemas.microsoft.com/office/drawing/2012/chart" uri="{CE6537A1-D6FC-4f65-9D91-7224C49458BB}"/>
              </c:extLst>
            </c:dLbl>
            <c:dLbl>
              <c:idx val="2"/>
              <c:layout>
                <c:manualLayout>
                  <c:x val="0.1322262670373183"/>
                  <c:y val="-0.16453746405235431"/>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8530-40D6-9928-98B2FD88FC97}"/>
                </c:ext>
                <c:ext xmlns:c15="http://schemas.microsoft.com/office/drawing/2012/chart" uri="{CE6537A1-D6FC-4f65-9D91-7224C49458BB}"/>
              </c:extLst>
            </c:dLbl>
            <c:dLbl>
              <c:idx val="3"/>
              <c:layout>
                <c:manualLayout>
                  <c:x val="0.16933553620775382"/>
                  <c:y val="5.0075245937421346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7-8530-40D6-9928-98B2FD88FC97}"/>
                </c:ext>
                <c:ext xmlns:c15="http://schemas.microsoft.com/office/drawing/2012/chart" uri="{CE6537A1-D6FC-4f65-9D91-7224C49458BB}"/>
              </c:extLst>
            </c:dLbl>
            <c:dLbl>
              <c:idx val="4"/>
              <c:layout>
                <c:manualLayout>
                  <c:x val="-3.8716239127392145E-2"/>
                  <c:y val="5.785353145331238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9-8530-40D6-9928-98B2FD88FC97}"/>
                </c:ext>
                <c:ext xmlns:c15="http://schemas.microsoft.com/office/drawing/2012/chart" uri="{CE6537A1-D6FC-4f65-9D91-7224C49458BB}"/>
              </c:extLst>
            </c:dLbl>
            <c:dLbl>
              <c:idx val="5"/>
              <c:layout>
                <c:manualLayout>
                  <c:x val="-6.5487902922395397E-2"/>
                  <c:y val="-9.7487845132500502E-4"/>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8530-40D6-9928-98B2FD88FC97}"/>
                </c:ext>
                <c:ext xmlns:c15="http://schemas.microsoft.com/office/drawing/2012/chart" uri="{CE6537A1-D6FC-4f65-9D91-7224C49458BB}"/>
              </c:extLst>
            </c:dLbl>
            <c:dLbl>
              <c:idx val="6"/>
              <c:layout>
                <c:manualLayout>
                  <c:x val="0.11097244753988848"/>
                  <c:y val="-1.5983858182788292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8530-40D6-9928-98B2FD88FC97}"/>
                </c:ex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ja-JP"/>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目的区分!$H$3:$N$3</c:f>
              <c:strCache>
                <c:ptCount val="7"/>
                <c:pt idx="0">
                  <c:v>調査費等</c:v>
                </c:pt>
                <c:pt idx="1">
                  <c:v>生産基盤</c:v>
                </c:pt>
                <c:pt idx="2">
                  <c:v>防災・災害復旧</c:v>
                </c:pt>
                <c:pt idx="3">
                  <c:v>維持管理・ｽﾄﾏﾈ</c:v>
                </c:pt>
                <c:pt idx="4">
                  <c:v>生活基盤・活性化</c:v>
                </c:pt>
                <c:pt idx="5">
                  <c:v>環境対策</c:v>
                </c:pt>
                <c:pt idx="6">
                  <c:v>水利権・小水力</c:v>
                </c:pt>
              </c:strCache>
            </c:strRef>
          </c:cat>
          <c:val>
            <c:numRef>
              <c:f>目的区分!$H$14:$N$14</c:f>
              <c:numCache>
                <c:formatCode>0%</c:formatCode>
                <c:ptCount val="7"/>
                <c:pt idx="0">
                  <c:v>0.21862348178137653</c:v>
                </c:pt>
                <c:pt idx="1">
                  <c:v>0.27125506072874495</c:v>
                </c:pt>
                <c:pt idx="2">
                  <c:v>0.20242914979757085</c:v>
                </c:pt>
                <c:pt idx="3">
                  <c:v>0.14979757085020243</c:v>
                </c:pt>
                <c:pt idx="4">
                  <c:v>7.6923076923076927E-2</c:v>
                </c:pt>
                <c:pt idx="5">
                  <c:v>5.6680161943319839E-2</c:v>
                </c:pt>
                <c:pt idx="6">
                  <c:v>2.4291497975708502E-2</c:v>
                </c:pt>
              </c:numCache>
            </c:numRef>
          </c:val>
          <c:extLst xmlns:c16r2="http://schemas.microsoft.com/office/drawing/2015/06/chart">
            <c:ext xmlns:c16="http://schemas.microsoft.com/office/drawing/2014/chart" uri="{C3380CC4-5D6E-409C-BE32-E72D297353CC}">
              <c16:uniqueId val="{0000000E-8530-40D6-9928-98B2FD88FC97}"/>
            </c:ext>
          </c:extLst>
        </c:ser>
        <c:dLbls>
          <c:dLblPos val="inEnd"/>
          <c:showLegendKey val="0"/>
          <c:showVal val="0"/>
          <c:showCatName val="1"/>
          <c:showSerName val="0"/>
          <c:showPercent val="0"/>
          <c:showBubbleSize val="0"/>
          <c:showLeaderLines val="1"/>
        </c:dLbls>
        <c:firstSliceAng val="0"/>
      </c:pieChart>
      <c:spPr>
        <a:noFill/>
        <a:ln>
          <a:noFill/>
        </a:ln>
        <a:effectLst/>
      </c:spPr>
    </c:plotArea>
    <c:legend>
      <c:legendPos val="r"/>
      <c:layout>
        <c:manualLayout>
          <c:xMode val="edge"/>
          <c:yMode val="edge"/>
          <c:x val="0.74630560188496475"/>
          <c:y val="0.2390963835751902"/>
          <c:w val="0.23596942139886057"/>
          <c:h val="0.5668251058463902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506195344975841"/>
          <c:y val="0.19858162365288073"/>
          <c:w val="0.46626138525673516"/>
          <c:h val="0.77710225916513387"/>
        </c:manualLayout>
      </c:layout>
      <c:pieChart>
        <c:varyColors val="1"/>
        <c:ser>
          <c:idx val="0"/>
          <c:order val="0"/>
          <c:spPr>
            <a:ln w="12700">
              <a:solidFill>
                <a:schemeClr val="tx1"/>
              </a:solidFill>
            </a:ln>
          </c:spPr>
          <c:dPt>
            <c:idx val="0"/>
            <c:bubble3D val="0"/>
            <c:spPr>
              <a:pattFill prst="pct25">
                <a:fgClr>
                  <a:schemeClr val="tx1">
                    <a:lumMod val="65000"/>
                    <a:lumOff val="35000"/>
                  </a:schemeClr>
                </a:fgClr>
                <a:bgClr>
                  <a:schemeClr val="bg1"/>
                </a:bgClr>
              </a:pattFill>
              <a:ln w="12700">
                <a:solidFill>
                  <a:schemeClr val="tx1"/>
                </a:solidFill>
              </a:ln>
              <a:effectLst/>
            </c:spPr>
            <c:extLst xmlns:c16r2="http://schemas.microsoft.com/office/drawing/2015/06/chart">
              <c:ext xmlns:c16="http://schemas.microsoft.com/office/drawing/2014/chart" uri="{C3380CC4-5D6E-409C-BE32-E72D297353CC}">
                <c16:uniqueId val="{00000001-CFA9-4F30-967C-CA9FCF649D17}"/>
              </c:ext>
            </c:extLst>
          </c:dPt>
          <c:dPt>
            <c:idx val="1"/>
            <c:bubble3D val="0"/>
            <c:spPr>
              <a:pattFill prst="lgGrid">
                <a:fgClr>
                  <a:schemeClr val="tx1">
                    <a:lumMod val="65000"/>
                    <a:lumOff val="35000"/>
                  </a:schemeClr>
                </a:fgClr>
                <a:bgClr>
                  <a:schemeClr val="bg1"/>
                </a:bgClr>
              </a:pattFill>
              <a:ln w="12700">
                <a:solidFill>
                  <a:schemeClr val="tx1"/>
                </a:solidFill>
              </a:ln>
              <a:effectLst/>
            </c:spPr>
            <c:extLst xmlns:c16r2="http://schemas.microsoft.com/office/drawing/2015/06/chart">
              <c:ext xmlns:c16="http://schemas.microsoft.com/office/drawing/2014/chart" uri="{C3380CC4-5D6E-409C-BE32-E72D297353CC}">
                <c16:uniqueId val="{00000003-CFA9-4F30-967C-CA9FCF649D17}"/>
              </c:ext>
            </c:extLst>
          </c:dPt>
          <c:dPt>
            <c:idx val="2"/>
            <c:bubble3D val="0"/>
            <c:spPr>
              <a:pattFill prst="dkHorz">
                <a:fgClr>
                  <a:schemeClr val="tx1">
                    <a:lumMod val="65000"/>
                    <a:lumOff val="35000"/>
                  </a:schemeClr>
                </a:fgClr>
                <a:bgClr>
                  <a:schemeClr val="bg1"/>
                </a:bgClr>
              </a:pattFill>
              <a:ln w="12700">
                <a:solidFill>
                  <a:schemeClr val="tx1"/>
                </a:solidFill>
              </a:ln>
              <a:effectLst/>
            </c:spPr>
            <c:extLst xmlns:c16r2="http://schemas.microsoft.com/office/drawing/2015/06/chart">
              <c:ext xmlns:c16="http://schemas.microsoft.com/office/drawing/2014/chart" uri="{C3380CC4-5D6E-409C-BE32-E72D297353CC}">
                <c16:uniqueId val="{00000005-CFA9-4F30-967C-CA9FCF649D17}"/>
              </c:ext>
            </c:extLst>
          </c:dPt>
          <c:dPt>
            <c:idx val="3"/>
            <c:bubble3D val="0"/>
            <c:spPr>
              <a:pattFill prst="openDmnd">
                <a:fgClr>
                  <a:schemeClr val="tx1">
                    <a:lumMod val="65000"/>
                    <a:lumOff val="35000"/>
                  </a:schemeClr>
                </a:fgClr>
                <a:bgClr>
                  <a:schemeClr val="bg1"/>
                </a:bgClr>
              </a:pattFill>
              <a:ln w="12700">
                <a:solidFill>
                  <a:schemeClr val="tx1"/>
                </a:solidFill>
              </a:ln>
              <a:effectLst/>
            </c:spPr>
            <c:extLst xmlns:c16r2="http://schemas.microsoft.com/office/drawing/2015/06/chart">
              <c:ext xmlns:c16="http://schemas.microsoft.com/office/drawing/2014/chart" uri="{C3380CC4-5D6E-409C-BE32-E72D297353CC}">
                <c16:uniqueId val="{00000007-CFA9-4F30-967C-CA9FCF649D17}"/>
              </c:ext>
            </c:extLst>
          </c:dPt>
          <c:dPt>
            <c:idx val="4"/>
            <c:bubble3D val="0"/>
            <c:spPr>
              <a:pattFill prst="narVert">
                <a:fgClr>
                  <a:schemeClr val="tx1">
                    <a:lumMod val="65000"/>
                    <a:lumOff val="35000"/>
                  </a:schemeClr>
                </a:fgClr>
                <a:bgClr>
                  <a:schemeClr val="bg1"/>
                </a:bgClr>
              </a:pattFill>
              <a:ln w="12700">
                <a:solidFill>
                  <a:schemeClr val="tx1"/>
                </a:solidFill>
              </a:ln>
              <a:effectLst/>
            </c:spPr>
            <c:extLst xmlns:c16r2="http://schemas.microsoft.com/office/drawing/2015/06/chart">
              <c:ext xmlns:c16="http://schemas.microsoft.com/office/drawing/2014/chart" uri="{C3380CC4-5D6E-409C-BE32-E72D297353CC}">
                <c16:uniqueId val="{00000009-CFA9-4F30-967C-CA9FCF649D17}"/>
              </c:ext>
            </c:extLst>
          </c:dPt>
          <c:dPt>
            <c:idx val="5"/>
            <c:bubble3D val="0"/>
            <c:spPr>
              <a:pattFill prst="solidDmnd">
                <a:fgClr>
                  <a:schemeClr val="tx1">
                    <a:lumMod val="65000"/>
                    <a:lumOff val="35000"/>
                  </a:schemeClr>
                </a:fgClr>
                <a:bgClr>
                  <a:schemeClr val="bg1"/>
                </a:bgClr>
              </a:pattFill>
              <a:ln w="12700">
                <a:solidFill>
                  <a:schemeClr val="tx1"/>
                </a:solidFill>
              </a:ln>
              <a:effectLst/>
            </c:spPr>
            <c:extLst xmlns:c16r2="http://schemas.microsoft.com/office/drawing/2015/06/chart">
              <c:ext xmlns:c16="http://schemas.microsoft.com/office/drawing/2014/chart" uri="{C3380CC4-5D6E-409C-BE32-E72D297353CC}">
                <c16:uniqueId val="{0000000B-CFA9-4F30-967C-CA9FCF649D17}"/>
              </c:ext>
            </c:extLst>
          </c:dPt>
          <c:dPt>
            <c:idx val="6"/>
            <c:bubble3D val="0"/>
            <c:spPr>
              <a:pattFill prst="horzBrick">
                <a:fgClr>
                  <a:schemeClr val="tx1">
                    <a:lumMod val="65000"/>
                    <a:lumOff val="35000"/>
                  </a:schemeClr>
                </a:fgClr>
                <a:bgClr>
                  <a:schemeClr val="bg1"/>
                </a:bgClr>
              </a:pattFill>
              <a:ln w="12700">
                <a:solidFill>
                  <a:schemeClr val="tx1"/>
                </a:solidFill>
              </a:ln>
              <a:effectLst/>
            </c:spPr>
            <c:extLst xmlns:c16r2="http://schemas.microsoft.com/office/drawing/2015/06/chart">
              <c:ext xmlns:c16="http://schemas.microsoft.com/office/drawing/2014/chart" uri="{C3380CC4-5D6E-409C-BE32-E72D297353CC}">
                <c16:uniqueId val="{0000000D-CFA9-4F30-967C-CA9FCF649D17}"/>
              </c:ext>
            </c:extLst>
          </c:dPt>
          <c:dLbls>
            <c:dLbl>
              <c:idx val="0"/>
              <c:layout>
                <c:manualLayout>
                  <c:x val="0.14361769853488685"/>
                  <c:y val="0.10316288224489457"/>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CFA9-4F30-967C-CA9FCF649D17}"/>
                </c:ext>
                <c:ext xmlns:c15="http://schemas.microsoft.com/office/drawing/2012/chart" uri="{CE6537A1-D6FC-4f65-9D91-7224C49458BB}"/>
              </c:extLst>
            </c:dLbl>
            <c:dLbl>
              <c:idx val="1"/>
              <c:layout>
                <c:manualLayout>
                  <c:x val="7.3394087889941034E-2"/>
                  <c:y val="-4.1366438141967832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CFA9-4F30-967C-CA9FCF649D17}"/>
                </c:ext>
                <c:ext xmlns:c15="http://schemas.microsoft.com/office/drawing/2012/chart" uri="{CE6537A1-D6FC-4f65-9D91-7224C49458BB}"/>
              </c:extLst>
            </c:dLbl>
            <c:dLbl>
              <c:idx val="2"/>
              <c:layout>
                <c:manualLayout>
                  <c:x val="-0.11093492030152756"/>
                  <c:y val="-4.7009564339424915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CFA9-4F30-967C-CA9FCF649D17}"/>
                </c:ext>
                <c:ext xmlns:c15="http://schemas.microsoft.com/office/drawing/2012/chart" uri="{CE6537A1-D6FC-4f65-9D91-7224C49458BB}"/>
              </c:extLst>
            </c:dLbl>
            <c:dLbl>
              <c:idx val="3"/>
              <c:layout>
                <c:manualLayout>
                  <c:x val="-2.0157995913555792E-2"/>
                  <c:y val="5.0382152492592147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7-CFA9-4F30-967C-CA9FCF649D17}"/>
                </c:ext>
                <c:ext xmlns:c15="http://schemas.microsoft.com/office/drawing/2012/chart" uri="{CE6537A1-D6FC-4f65-9D91-7224C49458BB}">
                  <c15:layout>
                    <c:manualLayout>
                      <c:w val="0.22475353651557314"/>
                      <c:h val="0.20926028957191392"/>
                    </c:manualLayout>
                  </c15:layout>
                </c:ext>
              </c:extLst>
            </c:dLbl>
            <c:dLbl>
              <c:idx val="4"/>
              <c:layout>
                <c:manualLayout>
                  <c:x val="-6.5281660139186293E-2"/>
                  <c:y val="0.13129428487000711"/>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9-CFA9-4F30-967C-CA9FCF649D17}"/>
                </c:ext>
                <c:ext xmlns:c15="http://schemas.microsoft.com/office/drawing/2012/chart" uri="{CE6537A1-D6FC-4f65-9D91-7224C49458BB}"/>
              </c:extLst>
            </c:dLbl>
            <c:dLbl>
              <c:idx val="5"/>
              <c:layout>
                <c:manualLayout>
                  <c:x val="-6.5487902922395397E-2"/>
                  <c:y val="-9.7487845132500502E-4"/>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CFA9-4F30-967C-CA9FCF649D17}"/>
                </c:ext>
                <c:ext xmlns:c15="http://schemas.microsoft.com/office/drawing/2012/chart" uri="{CE6537A1-D6FC-4f65-9D91-7224C49458BB}"/>
              </c:extLst>
            </c:dLbl>
            <c:dLbl>
              <c:idx val="6"/>
              <c:layout>
                <c:manualLayout>
                  <c:x val="0.11097244753988848"/>
                  <c:y val="-1.5983858182788292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CFA9-4F30-967C-CA9FCF649D17}"/>
                </c:ex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目的区分!$H$3:$N$3</c:f>
              <c:strCache>
                <c:ptCount val="7"/>
                <c:pt idx="0">
                  <c:v>調査費等</c:v>
                </c:pt>
                <c:pt idx="1">
                  <c:v>生産基盤</c:v>
                </c:pt>
                <c:pt idx="2">
                  <c:v>防災・災害復旧</c:v>
                </c:pt>
                <c:pt idx="3">
                  <c:v>維持管理・ｽﾄﾏﾈ</c:v>
                </c:pt>
                <c:pt idx="4">
                  <c:v>生活基盤・活性化</c:v>
                </c:pt>
                <c:pt idx="5">
                  <c:v>環境対策</c:v>
                </c:pt>
                <c:pt idx="6">
                  <c:v>水利権・小水力</c:v>
                </c:pt>
              </c:strCache>
            </c:strRef>
          </c:cat>
          <c:val>
            <c:numRef>
              <c:f>目的区分!$H$14:$N$14</c:f>
              <c:numCache>
                <c:formatCode>0%</c:formatCode>
                <c:ptCount val="7"/>
                <c:pt idx="0">
                  <c:v>0.21862348178137653</c:v>
                </c:pt>
                <c:pt idx="1">
                  <c:v>0.27125506072874495</c:v>
                </c:pt>
                <c:pt idx="2">
                  <c:v>0.20242914979757085</c:v>
                </c:pt>
                <c:pt idx="3">
                  <c:v>0.14979757085020243</c:v>
                </c:pt>
                <c:pt idx="4">
                  <c:v>7.6923076923076927E-2</c:v>
                </c:pt>
                <c:pt idx="5">
                  <c:v>5.6680161943319839E-2</c:v>
                </c:pt>
                <c:pt idx="6">
                  <c:v>2.4291497975708502E-2</c:v>
                </c:pt>
              </c:numCache>
            </c:numRef>
          </c:val>
          <c:extLst xmlns:c16r2="http://schemas.microsoft.com/office/drawing/2015/06/chart">
            <c:ext xmlns:c16="http://schemas.microsoft.com/office/drawing/2014/chart" uri="{C3380CC4-5D6E-409C-BE32-E72D297353CC}">
              <c16:uniqueId val="{0000000E-CFA9-4F30-967C-CA9FCF649D17}"/>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目的区分!$H$3</c:f>
              <c:strCache>
                <c:ptCount val="1"/>
                <c:pt idx="0">
                  <c:v>調査費等</c:v>
                </c:pt>
              </c:strCache>
            </c:strRef>
          </c:tx>
          <c:spPr>
            <a:pattFill prst="narHorz">
              <a:fgClr>
                <a:schemeClr val="tx1">
                  <a:lumMod val="65000"/>
                  <a:lumOff val="35000"/>
                </a:schemeClr>
              </a:fgClr>
              <a:bgClr>
                <a:schemeClr val="bg1"/>
              </a:bgClr>
            </a:pattFill>
            <a:ln w="19050">
              <a:solidFill>
                <a:sysClr val="windowText" lastClr="000000"/>
              </a:solidFill>
            </a:ln>
            <a:effectLst/>
          </c:spPr>
          <c:invertIfNegative val="0"/>
          <c:cat>
            <c:strRef>
              <c:f>目的区分!$G$4:$G$12</c:f>
              <c:strCache>
                <c:ptCount val="9"/>
                <c:pt idx="0">
                  <c:v>～1959</c:v>
                </c:pt>
                <c:pt idx="1">
                  <c:v>60～</c:v>
                </c:pt>
                <c:pt idx="2">
                  <c:v>70～</c:v>
                </c:pt>
                <c:pt idx="3">
                  <c:v>80～</c:v>
                </c:pt>
                <c:pt idx="4">
                  <c:v>90～</c:v>
                </c:pt>
                <c:pt idx="5">
                  <c:v>2000～</c:v>
                </c:pt>
                <c:pt idx="6">
                  <c:v>05～</c:v>
                </c:pt>
                <c:pt idx="7">
                  <c:v>10～</c:v>
                </c:pt>
                <c:pt idx="8">
                  <c:v>15～</c:v>
                </c:pt>
              </c:strCache>
            </c:strRef>
          </c:cat>
          <c:val>
            <c:numRef>
              <c:f>目的区分!$H$4:$H$12</c:f>
              <c:numCache>
                <c:formatCode>General</c:formatCode>
                <c:ptCount val="9"/>
                <c:pt idx="1">
                  <c:v>3</c:v>
                </c:pt>
                <c:pt idx="2">
                  <c:v>10</c:v>
                </c:pt>
                <c:pt idx="3">
                  <c:v>1</c:v>
                </c:pt>
                <c:pt idx="4">
                  <c:v>7</c:v>
                </c:pt>
                <c:pt idx="5">
                  <c:v>1</c:v>
                </c:pt>
                <c:pt idx="6">
                  <c:v>7</c:v>
                </c:pt>
                <c:pt idx="7">
                  <c:v>4</c:v>
                </c:pt>
                <c:pt idx="8">
                  <c:v>15</c:v>
                </c:pt>
              </c:numCache>
            </c:numRef>
          </c:val>
          <c:extLst xmlns:c16r2="http://schemas.microsoft.com/office/drawing/2015/06/chart">
            <c:ext xmlns:c16="http://schemas.microsoft.com/office/drawing/2014/chart" uri="{C3380CC4-5D6E-409C-BE32-E72D297353CC}">
              <c16:uniqueId val="{00000000-9003-4623-A687-C9DB9041D993}"/>
            </c:ext>
          </c:extLst>
        </c:ser>
        <c:ser>
          <c:idx val="1"/>
          <c:order val="1"/>
          <c:tx>
            <c:strRef>
              <c:f>目的区分!$I$3</c:f>
              <c:strCache>
                <c:ptCount val="1"/>
                <c:pt idx="0">
                  <c:v>生産基盤</c:v>
                </c:pt>
              </c:strCache>
            </c:strRef>
          </c:tx>
          <c:spPr>
            <a:pattFill prst="lgGrid">
              <a:fgClr>
                <a:schemeClr val="tx1">
                  <a:lumMod val="65000"/>
                  <a:lumOff val="35000"/>
                </a:schemeClr>
              </a:fgClr>
              <a:bgClr>
                <a:schemeClr val="bg1"/>
              </a:bgClr>
            </a:pattFill>
            <a:ln w="19050">
              <a:solidFill>
                <a:sysClr val="windowText" lastClr="000000"/>
              </a:solidFill>
            </a:ln>
            <a:effectLst/>
          </c:spPr>
          <c:invertIfNegative val="0"/>
          <c:cat>
            <c:strRef>
              <c:f>目的区分!$G$4:$G$12</c:f>
              <c:strCache>
                <c:ptCount val="9"/>
                <c:pt idx="0">
                  <c:v>～1959</c:v>
                </c:pt>
                <c:pt idx="1">
                  <c:v>60～</c:v>
                </c:pt>
                <c:pt idx="2">
                  <c:v>70～</c:v>
                </c:pt>
                <c:pt idx="3">
                  <c:v>80～</c:v>
                </c:pt>
                <c:pt idx="4">
                  <c:v>90～</c:v>
                </c:pt>
                <c:pt idx="5">
                  <c:v>2000～</c:v>
                </c:pt>
                <c:pt idx="6">
                  <c:v>05～</c:v>
                </c:pt>
                <c:pt idx="7">
                  <c:v>10～</c:v>
                </c:pt>
                <c:pt idx="8">
                  <c:v>15～</c:v>
                </c:pt>
              </c:strCache>
            </c:strRef>
          </c:cat>
          <c:val>
            <c:numRef>
              <c:f>目的区分!$I$4:$I$12</c:f>
              <c:numCache>
                <c:formatCode>General</c:formatCode>
                <c:ptCount val="9"/>
                <c:pt idx="0">
                  <c:v>8</c:v>
                </c:pt>
                <c:pt idx="1">
                  <c:v>9</c:v>
                </c:pt>
                <c:pt idx="2">
                  <c:v>5</c:v>
                </c:pt>
                <c:pt idx="3">
                  <c:v>6</c:v>
                </c:pt>
                <c:pt idx="4">
                  <c:v>5</c:v>
                </c:pt>
                <c:pt idx="5">
                  <c:v>3</c:v>
                </c:pt>
                <c:pt idx="6">
                  <c:v>8</c:v>
                </c:pt>
                <c:pt idx="7">
                  <c:v>11</c:v>
                </c:pt>
                <c:pt idx="8">
                  <c:v>10</c:v>
                </c:pt>
              </c:numCache>
            </c:numRef>
          </c:val>
          <c:extLst xmlns:c16r2="http://schemas.microsoft.com/office/drawing/2015/06/chart">
            <c:ext xmlns:c16="http://schemas.microsoft.com/office/drawing/2014/chart" uri="{C3380CC4-5D6E-409C-BE32-E72D297353CC}">
              <c16:uniqueId val="{00000001-9003-4623-A687-C9DB9041D993}"/>
            </c:ext>
          </c:extLst>
        </c:ser>
        <c:ser>
          <c:idx val="2"/>
          <c:order val="2"/>
          <c:tx>
            <c:strRef>
              <c:f>目的区分!$J$3</c:f>
              <c:strCache>
                <c:ptCount val="1"/>
                <c:pt idx="0">
                  <c:v>防災・災害復旧</c:v>
                </c:pt>
              </c:strCache>
            </c:strRef>
          </c:tx>
          <c:spPr>
            <a:pattFill prst="pct10">
              <a:fgClr>
                <a:schemeClr val="tx1">
                  <a:lumMod val="65000"/>
                  <a:lumOff val="35000"/>
                </a:schemeClr>
              </a:fgClr>
              <a:bgClr>
                <a:schemeClr val="bg1"/>
              </a:bgClr>
            </a:pattFill>
            <a:ln w="19050">
              <a:solidFill>
                <a:sysClr val="windowText" lastClr="000000"/>
              </a:solidFill>
            </a:ln>
            <a:effectLst/>
          </c:spPr>
          <c:invertIfNegative val="0"/>
          <c:cat>
            <c:strRef>
              <c:f>目的区分!$G$4:$G$12</c:f>
              <c:strCache>
                <c:ptCount val="9"/>
                <c:pt idx="0">
                  <c:v>～1959</c:v>
                </c:pt>
                <c:pt idx="1">
                  <c:v>60～</c:v>
                </c:pt>
                <c:pt idx="2">
                  <c:v>70～</c:v>
                </c:pt>
                <c:pt idx="3">
                  <c:v>80～</c:v>
                </c:pt>
                <c:pt idx="4">
                  <c:v>90～</c:v>
                </c:pt>
                <c:pt idx="5">
                  <c:v>2000～</c:v>
                </c:pt>
                <c:pt idx="6">
                  <c:v>05～</c:v>
                </c:pt>
                <c:pt idx="7">
                  <c:v>10～</c:v>
                </c:pt>
                <c:pt idx="8">
                  <c:v>15～</c:v>
                </c:pt>
              </c:strCache>
            </c:strRef>
          </c:cat>
          <c:val>
            <c:numRef>
              <c:f>目的区分!$J$4:$J$12</c:f>
              <c:numCache>
                <c:formatCode>General</c:formatCode>
                <c:ptCount val="9"/>
                <c:pt idx="0">
                  <c:v>1</c:v>
                </c:pt>
                <c:pt idx="1">
                  <c:v>2</c:v>
                </c:pt>
                <c:pt idx="2">
                  <c:v>9</c:v>
                </c:pt>
                <c:pt idx="3">
                  <c:v>4</c:v>
                </c:pt>
                <c:pt idx="4">
                  <c:v>2</c:v>
                </c:pt>
                <c:pt idx="5">
                  <c:v>6</c:v>
                </c:pt>
                <c:pt idx="6">
                  <c:v>11</c:v>
                </c:pt>
                <c:pt idx="7">
                  <c:v>8</c:v>
                </c:pt>
                <c:pt idx="8">
                  <c:v>5</c:v>
                </c:pt>
              </c:numCache>
            </c:numRef>
          </c:val>
          <c:extLst xmlns:c16r2="http://schemas.microsoft.com/office/drawing/2015/06/chart">
            <c:ext xmlns:c16="http://schemas.microsoft.com/office/drawing/2014/chart" uri="{C3380CC4-5D6E-409C-BE32-E72D297353CC}">
              <c16:uniqueId val="{00000002-9003-4623-A687-C9DB9041D993}"/>
            </c:ext>
          </c:extLst>
        </c:ser>
        <c:ser>
          <c:idx val="3"/>
          <c:order val="3"/>
          <c:tx>
            <c:strRef>
              <c:f>目的区分!$K$3</c:f>
              <c:strCache>
                <c:ptCount val="1"/>
                <c:pt idx="0">
                  <c:v>維持管理・ｽﾄﾏﾈ</c:v>
                </c:pt>
              </c:strCache>
            </c:strRef>
          </c:tx>
          <c:spPr>
            <a:pattFill prst="openDmnd">
              <a:fgClr>
                <a:schemeClr val="tx1">
                  <a:lumMod val="65000"/>
                  <a:lumOff val="35000"/>
                </a:schemeClr>
              </a:fgClr>
              <a:bgClr>
                <a:schemeClr val="bg1"/>
              </a:bgClr>
            </a:pattFill>
            <a:ln w="19050">
              <a:solidFill>
                <a:sysClr val="windowText" lastClr="000000"/>
              </a:solidFill>
            </a:ln>
            <a:effectLst/>
          </c:spPr>
          <c:invertIfNegative val="0"/>
          <c:cat>
            <c:strRef>
              <c:f>目的区分!$G$4:$G$12</c:f>
              <c:strCache>
                <c:ptCount val="9"/>
                <c:pt idx="0">
                  <c:v>～1959</c:v>
                </c:pt>
                <c:pt idx="1">
                  <c:v>60～</c:v>
                </c:pt>
                <c:pt idx="2">
                  <c:v>70～</c:v>
                </c:pt>
                <c:pt idx="3">
                  <c:v>80～</c:v>
                </c:pt>
                <c:pt idx="4">
                  <c:v>90～</c:v>
                </c:pt>
                <c:pt idx="5">
                  <c:v>2000～</c:v>
                </c:pt>
                <c:pt idx="6">
                  <c:v>05～</c:v>
                </c:pt>
                <c:pt idx="7">
                  <c:v>10～</c:v>
                </c:pt>
                <c:pt idx="8">
                  <c:v>15～</c:v>
                </c:pt>
              </c:strCache>
            </c:strRef>
          </c:cat>
          <c:val>
            <c:numRef>
              <c:f>目的区分!$K$4:$K$12</c:f>
              <c:numCache>
                <c:formatCode>General</c:formatCode>
                <c:ptCount val="9"/>
                <c:pt idx="1">
                  <c:v>5</c:v>
                </c:pt>
                <c:pt idx="2">
                  <c:v>1</c:v>
                </c:pt>
                <c:pt idx="3">
                  <c:v>3</c:v>
                </c:pt>
                <c:pt idx="4">
                  <c:v>2</c:v>
                </c:pt>
                <c:pt idx="5">
                  <c:v>2</c:v>
                </c:pt>
                <c:pt idx="6">
                  <c:v>6</c:v>
                </c:pt>
                <c:pt idx="7">
                  <c:v>8</c:v>
                </c:pt>
                <c:pt idx="8">
                  <c:v>9</c:v>
                </c:pt>
              </c:numCache>
            </c:numRef>
          </c:val>
          <c:extLst xmlns:c16r2="http://schemas.microsoft.com/office/drawing/2015/06/chart">
            <c:ext xmlns:c16="http://schemas.microsoft.com/office/drawing/2014/chart" uri="{C3380CC4-5D6E-409C-BE32-E72D297353CC}">
              <c16:uniqueId val="{00000003-9003-4623-A687-C9DB9041D993}"/>
            </c:ext>
          </c:extLst>
        </c:ser>
        <c:ser>
          <c:idx val="4"/>
          <c:order val="4"/>
          <c:tx>
            <c:strRef>
              <c:f>目的区分!$L$3</c:f>
              <c:strCache>
                <c:ptCount val="1"/>
                <c:pt idx="0">
                  <c:v>生活基盤・活性化</c:v>
                </c:pt>
              </c:strCache>
            </c:strRef>
          </c:tx>
          <c:spPr>
            <a:pattFill prst="dkVert">
              <a:fgClr>
                <a:schemeClr val="tx1">
                  <a:lumMod val="65000"/>
                  <a:lumOff val="35000"/>
                </a:schemeClr>
              </a:fgClr>
              <a:bgClr>
                <a:schemeClr val="bg1"/>
              </a:bgClr>
            </a:pattFill>
            <a:ln w="19050">
              <a:solidFill>
                <a:sysClr val="windowText" lastClr="000000"/>
              </a:solidFill>
            </a:ln>
            <a:effectLst/>
          </c:spPr>
          <c:invertIfNegative val="0"/>
          <c:cat>
            <c:strRef>
              <c:f>目的区分!$G$4:$G$12</c:f>
              <c:strCache>
                <c:ptCount val="9"/>
                <c:pt idx="0">
                  <c:v>～1959</c:v>
                </c:pt>
                <c:pt idx="1">
                  <c:v>60～</c:v>
                </c:pt>
                <c:pt idx="2">
                  <c:v>70～</c:v>
                </c:pt>
                <c:pt idx="3">
                  <c:v>80～</c:v>
                </c:pt>
                <c:pt idx="4">
                  <c:v>90～</c:v>
                </c:pt>
                <c:pt idx="5">
                  <c:v>2000～</c:v>
                </c:pt>
                <c:pt idx="6">
                  <c:v>05～</c:v>
                </c:pt>
                <c:pt idx="7">
                  <c:v>10～</c:v>
                </c:pt>
                <c:pt idx="8">
                  <c:v>15～</c:v>
                </c:pt>
              </c:strCache>
            </c:strRef>
          </c:cat>
          <c:val>
            <c:numRef>
              <c:f>目的区分!$L$4:$L$12</c:f>
              <c:numCache>
                <c:formatCode>General</c:formatCode>
                <c:ptCount val="9"/>
                <c:pt idx="1">
                  <c:v>1</c:v>
                </c:pt>
                <c:pt idx="3">
                  <c:v>1</c:v>
                </c:pt>
                <c:pt idx="4">
                  <c:v>4</c:v>
                </c:pt>
                <c:pt idx="5">
                  <c:v>3</c:v>
                </c:pt>
                <c:pt idx="6">
                  <c:v>2</c:v>
                </c:pt>
                <c:pt idx="7">
                  <c:v>4</c:v>
                </c:pt>
                <c:pt idx="8">
                  <c:v>4</c:v>
                </c:pt>
              </c:numCache>
            </c:numRef>
          </c:val>
          <c:extLst xmlns:c16r2="http://schemas.microsoft.com/office/drawing/2015/06/chart">
            <c:ext xmlns:c16="http://schemas.microsoft.com/office/drawing/2014/chart" uri="{C3380CC4-5D6E-409C-BE32-E72D297353CC}">
              <c16:uniqueId val="{00000004-9003-4623-A687-C9DB9041D993}"/>
            </c:ext>
          </c:extLst>
        </c:ser>
        <c:ser>
          <c:idx val="5"/>
          <c:order val="5"/>
          <c:tx>
            <c:strRef>
              <c:f>目的区分!$M$3</c:f>
              <c:strCache>
                <c:ptCount val="1"/>
                <c:pt idx="0">
                  <c:v>環境対策</c:v>
                </c:pt>
              </c:strCache>
            </c:strRef>
          </c:tx>
          <c:spPr>
            <a:pattFill prst="pct70">
              <a:fgClr>
                <a:schemeClr val="tx1">
                  <a:lumMod val="65000"/>
                  <a:lumOff val="35000"/>
                </a:schemeClr>
              </a:fgClr>
              <a:bgClr>
                <a:schemeClr val="bg1"/>
              </a:bgClr>
            </a:pattFill>
            <a:ln w="19050">
              <a:solidFill>
                <a:sysClr val="windowText" lastClr="000000"/>
              </a:solidFill>
            </a:ln>
            <a:effectLst/>
          </c:spPr>
          <c:invertIfNegative val="0"/>
          <c:cat>
            <c:strRef>
              <c:f>目的区分!$G$4:$G$12</c:f>
              <c:strCache>
                <c:ptCount val="9"/>
                <c:pt idx="0">
                  <c:v>～1959</c:v>
                </c:pt>
                <c:pt idx="1">
                  <c:v>60～</c:v>
                </c:pt>
                <c:pt idx="2">
                  <c:v>70～</c:v>
                </c:pt>
                <c:pt idx="3">
                  <c:v>80～</c:v>
                </c:pt>
                <c:pt idx="4">
                  <c:v>90～</c:v>
                </c:pt>
                <c:pt idx="5">
                  <c:v>2000～</c:v>
                </c:pt>
                <c:pt idx="6">
                  <c:v>05～</c:v>
                </c:pt>
                <c:pt idx="7">
                  <c:v>10～</c:v>
                </c:pt>
                <c:pt idx="8">
                  <c:v>15～</c:v>
                </c:pt>
              </c:strCache>
            </c:strRef>
          </c:cat>
          <c:val>
            <c:numRef>
              <c:f>目的区分!$M$4:$M$12</c:f>
              <c:numCache>
                <c:formatCode>General</c:formatCode>
                <c:ptCount val="9"/>
                <c:pt idx="5">
                  <c:v>4</c:v>
                </c:pt>
                <c:pt idx="6">
                  <c:v>3</c:v>
                </c:pt>
                <c:pt idx="7">
                  <c:v>1</c:v>
                </c:pt>
                <c:pt idx="8">
                  <c:v>4</c:v>
                </c:pt>
              </c:numCache>
            </c:numRef>
          </c:val>
          <c:extLst xmlns:c16r2="http://schemas.microsoft.com/office/drawing/2015/06/chart">
            <c:ext xmlns:c16="http://schemas.microsoft.com/office/drawing/2014/chart" uri="{C3380CC4-5D6E-409C-BE32-E72D297353CC}">
              <c16:uniqueId val="{00000005-9003-4623-A687-C9DB9041D993}"/>
            </c:ext>
          </c:extLst>
        </c:ser>
        <c:ser>
          <c:idx val="6"/>
          <c:order val="6"/>
          <c:tx>
            <c:strRef>
              <c:f>目的区分!$N$3</c:f>
              <c:strCache>
                <c:ptCount val="1"/>
                <c:pt idx="0">
                  <c:v>水利権・小水力</c:v>
                </c:pt>
              </c:strCache>
            </c:strRef>
          </c:tx>
          <c:spPr>
            <a:pattFill prst="horzBrick">
              <a:fgClr>
                <a:schemeClr val="tx1">
                  <a:lumMod val="65000"/>
                  <a:lumOff val="35000"/>
                </a:schemeClr>
              </a:fgClr>
              <a:bgClr>
                <a:schemeClr val="bg1"/>
              </a:bgClr>
            </a:pattFill>
            <a:ln w="19050">
              <a:solidFill>
                <a:sysClr val="windowText" lastClr="000000"/>
              </a:solidFill>
            </a:ln>
            <a:effectLst/>
          </c:spPr>
          <c:invertIfNegative val="0"/>
          <c:cat>
            <c:strRef>
              <c:f>目的区分!$G$4:$G$12</c:f>
              <c:strCache>
                <c:ptCount val="9"/>
                <c:pt idx="0">
                  <c:v>～1959</c:v>
                </c:pt>
                <c:pt idx="1">
                  <c:v>60～</c:v>
                </c:pt>
                <c:pt idx="2">
                  <c:v>70～</c:v>
                </c:pt>
                <c:pt idx="3">
                  <c:v>80～</c:v>
                </c:pt>
                <c:pt idx="4">
                  <c:v>90～</c:v>
                </c:pt>
                <c:pt idx="5">
                  <c:v>2000～</c:v>
                </c:pt>
                <c:pt idx="6">
                  <c:v>05～</c:v>
                </c:pt>
                <c:pt idx="7">
                  <c:v>10～</c:v>
                </c:pt>
                <c:pt idx="8">
                  <c:v>15～</c:v>
                </c:pt>
              </c:strCache>
            </c:strRef>
          </c:cat>
          <c:val>
            <c:numRef>
              <c:f>目的区分!$N$4:$N$12</c:f>
              <c:numCache>
                <c:formatCode>General</c:formatCode>
                <c:ptCount val="9"/>
                <c:pt idx="2">
                  <c:v>1</c:v>
                </c:pt>
                <c:pt idx="4">
                  <c:v>1</c:v>
                </c:pt>
                <c:pt idx="7">
                  <c:v>3</c:v>
                </c:pt>
              </c:numCache>
            </c:numRef>
          </c:val>
          <c:extLst xmlns:c16r2="http://schemas.microsoft.com/office/drawing/2015/06/chart">
            <c:ext xmlns:c16="http://schemas.microsoft.com/office/drawing/2014/chart" uri="{C3380CC4-5D6E-409C-BE32-E72D297353CC}">
              <c16:uniqueId val="{00000006-9003-4623-A687-C9DB9041D993}"/>
            </c:ext>
          </c:extLst>
        </c:ser>
        <c:dLbls>
          <c:showLegendKey val="0"/>
          <c:showVal val="0"/>
          <c:showCatName val="0"/>
          <c:showSerName val="0"/>
          <c:showPercent val="0"/>
          <c:showBubbleSize val="0"/>
        </c:dLbls>
        <c:gapWidth val="150"/>
        <c:overlap val="100"/>
        <c:axId val="324195024"/>
        <c:axId val="324303032"/>
      </c:barChart>
      <c:catAx>
        <c:axId val="324195024"/>
        <c:scaling>
          <c:orientation val="minMax"/>
        </c:scaling>
        <c:delete val="0"/>
        <c:axPos val="b"/>
        <c:numFmt formatCode="General" sourceLinked="1"/>
        <c:majorTickMark val="none"/>
        <c:minorTickMark val="none"/>
        <c:tickLblPos val="nextTo"/>
        <c:spPr>
          <a:noFill/>
          <a:ln w="1905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ja-JP"/>
          </a:p>
        </c:txPr>
        <c:crossAx val="324303032"/>
        <c:crosses val="autoZero"/>
        <c:auto val="1"/>
        <c:lblAlgn val="ctr"/>
        <c:lblOffset val="100"/>
        <c:noMultiLvlLbl val="0"/>
      </c:catAx>
      <c:valAx>
        <c:axId val="324303032"/>
        <c:scaling>
          <c:orientation val="minMax"/>
        </c:scaling>
        <c:delete val="0"/>
        <c:axPos val="l"/>
        <c:majorGridlines>
          <c:spPr>
            <a:ln w="9525" cap="flat" cmpd="sng" algn="ctr">
              <a:solidFill>
                <a:schemeClr val="tx1"/>
              </a:solidFill>
              <a:round/>
            </a:ln>
            <a:effectLst/>
          </c:spPr>
        </c:majorGridlines>
        <c:numFmt formatCode="0%" sourceLinked="1"/>
        <c:majorTickMark val="none"/>
        <c:minorTickMark val="none"/>
        <c:tickLblPos val="nextTo"/>
        <c:spPr>
          <a:noFill/>
          <a:ln w="19050">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ja-JP"/>
          </a:p>
        </c:txPr>
        <c:crossAx val="324195024"/>
        <c:crosses val="autoZero"/>
        <c:crossBetween val="between"/>
      </c:valAx>
      <c:spPr>
        <a:noFill/>
        <a:ln>
          <a:solidFill>
            <a:sysClr val="windowText" lastClr="000000">
              <a:alpha val="0"/>
            </a:sysClr>
          </a:solidFill>
        </a:ln>
        <a:effectLst/>
      </c:spPr>
    </c:plotArea>
    <c:legend>
      <c:legendPos val="r"/>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事業主体別!$N$3</c:f>
              <c:strCache>
                <c:ptCount val="1"/>
                <c:pt idx="0">
                  <c:v>都道府県</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事業主体別!$M$5:$M$7</c:f>
              <c:strCache>
                <c:ptCount val="3"/>
                <c:pt idx="0">
                  <c:v>ﾊｰﾄﾞ</c:v>
                </c:pt>
                <c:pt idx="1">
                  <c:v>ｿﾌﾄ</c:v>
                </c:pt>
                <c:pt idx="2">
                  <c:v>ﾊｰﾄﾞ&amp;ｿﾌﾄ</c:v>
                </c:pt>
              </c:strCache>
            </c:strRef>
          </c:cat>
          <c:val>
            <c:numRef>
              <c:f>事業主体別!$N$5:$N$7</c:f>
              <c:numCache>
                <c:formatCode>General</c:formatCode>
                <c:ptCount val="3"/>
                <c:pt idx="0">
                  <c:v>39</c:v>
                </c:pt>
                <c:pt idx="1">
                  <c:v>50</c:v>
                </c:pt>
                <c:pt idx="2">
                  <c:v>31</c:v>
                </c:pt>
              </c:numCache>
            </c:numRef>
          </c:val>
          <c:extLst xmlns:c16r2="http://schemas.microsoft.com/office/drawing/2015/06/chart">
            <c:ext xmlns:c16="http://schemas.microsoft.com/office/drawing/2014/chart" uri="{C3380CC4-5D6E-409C-BE32-E72D297353CC}">
              <c16:uniqueId val="{00000000-A8CF-4980-A347-EACAF573E163}"/>
            </c:ext>
          </c:extLst>
        </c:ser>
        <c:ser>
          <c:idx val="1"/>
          <c:order val="1"/>
          <c:tx>
            <c:strRef>
              <c:f>事業主体別!$O$3</c:f>
              <c:strCache>
                <c:ptCount val="1"/>
                <c:pt idx="0">
                  <c:v>市町村</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事業主体別!$M$5:$M$7</c:f>
              <c:strCache>
                <c:ptCount val="3"/>
                <c:pt idx="0">
                  <c:v>ﾊｰﾄﾞ</c:v>
                </c:pt>
                <c:pt idx="1">
                  <c:v>ｿﾌﾄ</c:v>
                </c:pt>
                <c:pt idx="2">
                  <c:v>ﾊｰﾄﾞ&amp;ｿﾌﾄ</c:v>
                </c:pt>
              </c:strCache>
            </c:strRef>
          </c:cat>
          <c:val>
            <c:numRef>
              <c:f>事業主体別!$O$5:$O$7</c:f>
              <c:numCache>
                <c:formatCode>General</c:formatCode>
                <c:ptCount val="3"/>
                <c:pt idx="0">
                  <c:v>77</c:v>
                </c:pt>
                <c:pt idx="1">
                  <c:v>34</c:v>
                </c:pt>
                <c:pt idx="2">
                  <c:v>16</c:v>
                </c:pt>
              </c:numCache>
            </c:numRef>
          </c:val>
          <c:extLst xmlns:c16r2="http://schemas.microsoft.com/office/drawing/2015/06/chart">
            <c:ext xmlns:c16="http://schemas.microsoft.com/office/drawing/2014/chart" uri="{C3380CC4-5D6E-409C-BE32-E72D297353CC}">
              <c16:uniqueId val="{00000001-A8CF-4980-A347-EACAF573E163}"/>
            </c:ext>
          </c:extLst>
        </c:ser>
        <c:ser>
          <c:idx val="2"/>
          <c:order val="2"/>
          <c:tx>
            <c:strRef>
              <c:f>事業主体別!$P$3</c:f>
              <c:strCache>
                <c:ptCount val="1"/>
                <c:pt idx="0">
                  <c:v>土地改良区</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事業主体別!$M$5:$M$7</c:f>
              <c:strCache>
                <c:ptCount val="3"/>
                <c:pt idx="0">
                  <c:v>ﾊｰﾄﾞ</c:v>
                </c:pt>
                <c:pt idx="1">
                  <c:v>ｿﾌﾄ</c:v>
                </c:pt>
                <c:pt idx="2">
                  <c:v>ﾊｰﾄﾞ&amp;ｿﾌﾄ</c:v>
                </c:pt>
              </c:strCache>
            </c:strRef>
          </c:cat>
          <c:val>
            <c:numRef>
              <c:f>事業主体別!$P$5:$P$7</c:f>
              <c:numCache>
                <c:formatCode>General</c:formatCode>
                <c:ptCount val="3"/>
                <c:pt idx="0">
                  <c:v>60</c:v>
                </c:pt>
                <c:pt idx="1">
                  <c:v>25</c:v>
                </c:pt>
                <c:pt idx="2">
                  <c:v>14</c:v>
                </c:pt>
              </c:numCache>
            </c:numRef>
          </c:val>
          <c:extLst xmlns:c16r2="http://schemas.microsoft.com/office/drawing/2015/06/chart">
            <c:ext xmlns:c16="http://schemas.microsoft.com/office/drawing/2014/chart" uri="{C3380CC4-5D6E-409C-BE32-E72D297353CC}">
              <c16:uniqueId val="{00000002-A8CF-4980-A347-EACAF573E163}"/>
            </c:ext>
          </c:extLst>
        </c:ser>
        <c:ser>
          <c:idx val="3"/>
          <c:order val="3"/>
          <c:tx>
            <c:strRef>
              <c:f>事業主体別!$Q$3</c:f>
              <c:strCache>
                <c:ptCount val="1"/>
                <c:pt idx="0">
                  <c:v>都道府県土地連</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事業主体別!$M$5:$M$7</c:f>
              <c:strCache>
                <c:ptCount val="3"/>
                <c:pt idx="0">
                  <c:v>ﾊｰﾄﾞ</c:v>
                </c:pt>
                <c:pt idx="1">
                  <c:v>ｿﾌﾄ</c:v>
                </c:pt>
                <c:pt idx="2">
                  <c:v>ﾊｰﾄﾞ&amp;ｿﾌﾄ</c:v>
                </c:pt>
              </c:strCache>
            </c:strRef>
          </c:cat>
          <c:val>
            <c:numRef>
              <c:f>事業主体別!$Q$5:$Q$7</c:f>
              <c:numCache>
                <c:formatCode>General</c:formatCode>
                <c:ptCount val="3"/>
                <c:pt idx="0">
                  <c:v>4</c:v>
                </c:pt>
                <c:pt idx="1">
                  <c:v>8</c:v>
                </c:pt>
                <c:pt idx="2">
                  <c:v>4</c:v>
                </c:pt>
              </c:numCache>
            </c:numRef>
          </c:val>
          <c:extLst xmlns:c16r2="http://schemas.microsoft.com/office/drawing/2015/06/chart">
            <c:ext xmlns:c16="http://schemas.microsoft.com/office/drawing/2014/chart" uri="{C3380CC4-5D6E-409C-BE32-E72D297353CC}">
              <c16:uniqueId val="{00000003-A8CF-4980-A347-EACAF573E163}"/>
            </c:ext>
          </c:extLst>
        </c:ser>
        <c:ser>
          <c:idx val="4"/>
          <c:order val="4"/>
          <c:tx>
            <c:strRef>
              <c:f>事業主体別!$R$3</c:f>
              <c:strCache>
                <c:ptCount val="1"/>
                <c:pt idx="0">
                  <c:v>NPO等</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事業主体別!$M$5:$M$7</c:f>
              <c:strCache>
                <c:ptCount val="3"/>
                <c:pt idx="0">
                  <c:v>ﾊｰﾄﾞ</c:v>
                </c:pt>
                <c:pt idx="1">
                  <c:v>ｿﾌﾄ</c:v>
                </c:pt>
                <c:pt idx="2">
                  <c:v>ﾊｰﾄﾞ&amp;ｿﾌﾄ</c:v>
                </c:pt>
              </c:strCache>
            </c:strRef>
          </c:cat>
          <c:val>
            <c:numRef>
              <c:f>事業主体別!$R$5:$R$7</c:f>
              <c:numCache>
                <c:formatCode>General</c:formatCode>
                <c:ptCount val="3"/>
                <c:pt idx="0">
                  <c:v>6</c:v>
                </c:pt>
                <c:pt idx="1">
                  <c:v>1</c:v>
                </c:pt>
                <c:pt idx="2">
                  <c:v>3</c:v>
                </c:pt>
              </c:numCache>
            </c:numRef>
          </c:val>
          <c:extLst xmlns:c16r2="http://schemas.microsoft.com/office/drawing/2015/06/chart">
            <c:ext xmlns:c16="http://schemas.microsoft.com/office/drawing/2014/chart" uri="{C3380CC4-5D6E-409C-BE32-E72D297353CC}">
              <c16:uniqueId val="{00000004-A8CF-4980-A347-EACAF573E163}"/>
            </c:ext>
          </c:extLst>
        </c:ser>
        <c:ser>
          <c:idx val="5"/>
          <c:order val="5"/>
          <c:tx>
            <c:strRef>
              <c:f>事業主体別!$S$3</c:f>
              <c:strCache>
                <c:ptCount val="1"/>
                <c:pt idx="0">
                  <c:v>その他</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事業主体別!$M$5:$M$7</c:f>
              <c:strCache>
                <c:ptCount val="3"/>
                <c:pt idx="0">
                  <c:v>ﾊｰﾄﾞ</c:v>
                </c:pt>
                <c:pt idx="1">
                  <c:v>ｿﾌﾄ</c:v>
                </c:pt>
                <c:pt idx="2">
                  <c:v>ﾊｰﾄﾞ&amp;ｿﾌﾄ</c:v>
                </c:pt>
              </c:strCache>
            </c:strRef>
          </c:cat>
          <c:val>
            <c:numRef>
              <c:f>事業主体別!$S$5:$S$7</c:f>
              <c:numCache>
                <c:formatCode>General</c:formatCode>
                <c:ptCount val="3"/>
                <c:pt idx="0">
                  <c:v>36</c:v>
                </c:pt>
                <c:pt idx="1">
                  <c:v>13</c:v>
                </c:pt>
                <c:pt idx="2">
                  <c:v>10</c:v>
                </c:pt>
              </c:numCache>
            </c:numRef>
          </c:val>
          <c:extLst xmlns:c16r2="http://schemas.microsoft.com/office/drawing/2015/06/chart">
            <c:ext xmlns:c16="http://schemas.microsoft.com/office/drawing/2014/chart" uri="{C3380CC4-5D6E-409C-BE32-E72D297353CC}">
              <c16:uniqueId val="{00000005-A8CF-4980-A347-EACAF573E163}"/>
            </c:ext>
          </c:extLst>
        </c:ser>
        <c:dLbls>
          <c:dLblPos val="ctr"/>
          <c:showLegendKey val="0"/>
          <c:showVal val="1"/>
          <c:showCatName val="0"/>
          <c:showSerName val="0"/>
          <c:showPercent val="0"/>
          <c:showBubbleSize val="0"/>
        </c:dLbls>
        <c:gapWidth val="150"/>
        <c:overlap val="100"/>
        <c:axId val="320867168"/>
        <c:axId val="320866776"/>
      </c:barChart>
      <c:catAx>
        <c:axId val="320867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ja-JP"/>
          </a:p>
        </c:txPr>
        <c:crossAx val="320866776"/>
        <c:crosses val="autoZero"/>
        <c:auto val="1"/>
        <c:lblAlgn val="ctr"/>
        <c:lblOffset val="100"/>
        <c:noMultiLvlLbl val="0"/>
      </c:catAx>
      <c:valAx>
        <c:axId val="3208667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ja-JP"/>
          </a:p>
        </c:txPr>
        <c:crossAx val="32086716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192386380022554E-2"/>
          <c:y val="3.563866264852858E-2"/>
          <c:w val="0.63153991742203652"/>
          <c:h val="0.87841899198649209"/>
        </c:manualLayout>
      </c:layout>
      <c:barChart>
        <c:barDir val="col"/>
        <c:grouping val="percentStacked"/>
        <c:varyColors val="0"/>
        <c:ser>
          <c:idx val="0"/>
          <c:order val="0"/>
          <c:tx>
            <c:strRef>
              <c:f>事業主体別!$N$3</c:f>
              <c:strCache>
                <c:ptCount val="1"/>
                <c:pt idx="0">
                  <c:v>都道府県</c:v>
                </c:pt>
              </c:strCache>
            </c:strRef>
          </c:tx>
          <c:spPr>
            <a:pattFill prst="dotGrid">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事業主体別!$M$5:$M$7</c:f>
              <c:strCache>
                <c:ptCount val="3"/>
                <c:pt idx="0">
                  <c:v>ﾊｰﾄﾞ</c:v>
                </c:pt>
                <c:pt idx="1">
                  <c:v>ｿﾌﾄ</c:v>
                </c:pt>
                <c:pt idx="2">
                  <c:v>ﾊｰﾄﾞ&amp;ｿﾌﾄ</c:v>
                </c:pt>
              </c:strCache>
            </c:strRef>
          </c:cat>
          <c:val>
            <c:numRef>
              <c:f>事業主体別!$N$5:$N$7</c:f>
              <c:numCache>
                <c:formatCode>General</c:formatCode>
                <c:ptCount val="3"/>
                <c:pt idx="0">
                  <c:v>39</c:v>
                </c:pt>
                <c:pt idx="1">
                  <c:v>50</c:v>
                </c:pt>
                <c:pt idx="2">
                  <c:v>31</c:v>
                </c:pt>
              </c:numCache>
            </c:numRef>
          </c:val>
          <c:extLst xmlns:c16r2="http://schemas.microsoft.com/office/drawing/2015/06/chart">
            <c:ext xmlns:c16="http://schemas.microsoft.com/office/drawing/2014/chart" uri="{C3380CC4-5D6E-409C-BE32-E72D297353CC}">
              <c16:uniqueId val="{00000000-9DF5-4FA2-9DBB-283B16B3AB67}"/>
            </c:ext>
          </c:extLst>
        </c:ser>
        <c:ser>
          <c:idx val="1"/>
          <c:order val="1"/>
          <c:tx>
            <c:strRef>
              <c:f>事業主体別!$O$3</c:f>
              <c:strCache>
                <c:ptCount val="1"/>
                <c:pt idx="0">
                  <c:v>市町村</c:v>
                </c:pt>
              </c:strCache>
            </c:strRef>
          </c:tx>
          <c:spPr>
            <a:pattFill prst="divot">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事業主体別!$M$5:$M$7</c:f>
              <c:strCache>
                <c:ptCount val="3"/>
                <c:pt idx="0">
                  <c:v>ﾊｰﾄﾞ</c:v>
                </c:pt>
                <c:pt idx="1">
                  <c:v>ｿﾌﾄ</c:v>
                </c:pt>
                <c:pt idx="2">
                  <c:v>ﾊｰﾄﾞ&amp;ｿﾌﾄ</c:v>
                </c:pt>
              </c:strCache>
            </c:strRef>
          </c:cat>
          <c:val>
            <c:numRef>
              <c:f>事業主体別!$O$5:$O$7</c:f>
              <c:numCache>
                <c:formatCode>General</c:formatCode>
                <c:ptCount val="3"/>
                <c:pt idx="0">
                  <c:v>77</c:v>
                </c:pt>
                <c:pt idx="1">
                  <c:v>34</c:v>
                </c:pt>
                <c:pt idx="2">
                  <c:v>16</c:v>
                </c:pt>
              </c:numCache>
            </c:numRef>
          </c:val>
          <c:extLst xmlns:c16r2="http://schemas.microsoft.com/office/drawing/2015/06/chart">
            <c:ext xmlns:c16="http://schemas.microsoft.com/office/drawing/2014/chart" uri="{C3380CC4-5D6E-409C-BE32-E72D297353CC}">
              <c16:uniqueId val="{00000001-9DF5-4FA2-9DBB-283B16B3AB67}"/>
            </c:ext>
          </c:extLst>
        </c:ser>
        <c:ser>
          <c:idx val="2"/>
          <c:order val="2"/>
          <c:tx>
            <c:strRef>
              <c:f>事業主体別!$P$3</c:f>
              <c:strCache>
                <c:ptCount val="1"/>
                <c:pt idx="0">
                  <c:v>土地改良区</c:v>
                </c:pt>
              </c:strCache>
            </c:strRef>
          </c:tx>
          <c:spPr>
            <a:pattFill prst="ltUpDiag">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事業主体別!$M$5:$M$7</c:f>
              <c:strCache>
                <c:ptCount val="3"/>
                <c:pt idx="0">
                  <c:v>ﾊｰﾄﾞ</c:v>
                </c:pt>
                <c:pt idx="1">
                  <c:v>ｿﾌﾄ</c:v>
                </c:pt>
                <c:pt idx="2">
                  <c:v>ﾊｰﾄﾞ&amp;ｿﾌﾄ</c:v>
                </c:pt>
              </c:strCache>
            </c:strRef>
          </c:cat>
          <c:val>
            <c:numRef>
              <c:f>事業主体別!$P$5:$P$7</c:f>
              <c:numCache>
                <c:formatCode>General</c:formatCode>
                <c:ptCount val="3"/>
                <c:pt idx="0">
                  <c:v>60</c:v>
                </c:pt>
                <c:pt idx="1">
                  <c:v>25</c:v>
                </c:pt>
                <c:pt idx="2">
                  <c:v>14</c:v>
                </c:pt>
              </c:numCache>
            </c:numRef>
          </c:val>
          <c:extLst xmlns:c16r2="http://schemas.microsoft.com/office/drawing/2015/06/chart">
            <c:ext xmlns:c16="http://schemas.microsoft.com/office/drawing/2014/chart" uri="{C3380CC4-5D6E-409C-BE32-E72D297353CC}">
              <c16:uniqueId val="{00000002-9DF5-4FA2-9DBB-283B16B3AB67}"/>
            </c:ext>
          </c:extLst>
        </c:ser>
        <c:ser>
          <c:idx val="3"/>
          <c:order val="3"/>
          <c:tx>
            <c:strRef>
              <c:f>事業主体別!$Q$3</c:f>
              <c:strCache>
                <c:ptCount val="1"/>
                <c:pt idx="0">
                  <c:v>都道府県土地連</c:v>
                </c:pt>
              </c:strCache>
            </c:strRef>
          </c:tx>
          <c:spPr>
            <a:pattFill prst="pct1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事業主体別!$M$5:$M$7</c:f>
              <c:strCache>
                <c:ptCount val="3"/>
                <c:pt idx="0">
                  <c:v>ﾊｰﾄﾞ</c:v>
                </c:pt>
                <c:pt idx="1">
                  <c:v>ｿﾌﾄ</c:v>
                </c:pt>
                <c:pt idx="2">
                  <c:v>ﾊｰﾄﾞ&amp;ｿﾌﾄ</c:v>
                </c:pt>
              </c:strCache>
            </c:strRef>
          </c:cat>
          <c:val>
            <c:numRef>
              <c:f>事業主体別!$Q$5:$Q$7</c:f>
              <c:numCache>
                <c:formatCode>General</c:formatCode>
                <c:ptCount val="3"/>
                <c:pt idx="0">
                  <c:v>4</c:v>
                </c:pt>
                <c:pt idx="1">
                  <c:v>8</c:v>
                </c:pt>
                <c:pt idx="2">
                  <c:v>4</c:v>
                </c:pt>
              </c:numCache>
            </c:numRef>
          </c:val>
          <c:extLst xmlns:c16r2="http://schemas.microsoft.com/office/drawing/2015/06/chart">
            <c:ext xmlns:c16="http://schemas.microsoft.com/office/drawing/2014/chart" uri="{C3380CC4-5D6E-409C-BE32-E72D297353CC}">
              <c16:uniqueId val="{00000003-9DF5-4FA2-9DBB-283B16B3AB67}"/>
            </c:ext>
          </c:extLst>
        </c:ser>
        <c:ser>
          <c:idx val="4"/>
          <c:order val="4"/>
          <c:tx>
            <c:strRef>
              <c:f>事業主体別!$R$3</c:f>
              <c:strCache>
                <c:ptCount val="1"/>
                <c:pt idx="0">
                  <c:v>NPO等</c:v>
                </c:pt>
              </c:strCache>
            </c:strRef>
          </c:tx>
          <c:spPr>
            <a:pattFill prst="pct7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事業主体別!$M$5:$M$7</c:f>
              <c:strCache>
                <c:ptCount val="3"/>
                <c:pt idx="0">
                  <c:v>ﾊｰﾄﾞ</c:v>
                </c:pt>
                <c:pt idx="1">
                  <c:v>ｿﾌﾄ</c:v>
                </c:pt>
                <c:pt idx="2">
                  <c:v>ﾊｰﾄﾞ&amp;ｿﾌﾄ</c:v>
                </c:pt>
              </c:strCache>
            </c:strRef>
          </c:cat>
          <c:val>
            <c:numRef>
              <c:f>事業主体別!$R$5:$R$7</c:f>
              <c:numCache>
                <c:formatCode>General</c:formatCode>
                <c:ptCount val="3"/>
                <c:pt idx="0">
                  <c:v>6</c:v>
                </c:pt>
                <c:pt idx="1">
                  <c:v>1</c:v>
                </c:pt>
                <c:pt idx="2">
                  <c:v>3</c:v>
                </c:pt>
              </c:numCache>
            </c:numRef>
          </c:val>
          <c:extLst xmlns:c16r2="http://schemas.microsoft.com/office/drawing/2015/06/chart">
            <c:ext xmlns:c16="http://schemas.microsoft.com/office/drawing/2014/chart" uri="{C3380CC4-5D6E-409C-BE32-E72D297353CC}">
              <c16:uniqueId val="{00000004-9DF5-4FA2-9DBB-283B16B3AB67}"/>
            </c:ext>
          </c:extLst>
        </c:ser>
        <c:ser>
          <c:idx val="5"/>
          <c:order val="5"/>
          <c:tx>
            <c:strRef>
              <c:f>事業主体別!$S$3</c:f>
              <c:strCache>
                <c:ptCount val="1"/>
                <c:pt idx="0">
                  <c:v>その他</c:v>
                </c:pt>
              </c:strCache>
            </c:strRef>
          </c:tx>
          <c:spPr>
            <a:pattFill prst="diagBrick">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事業主体別!$M$5:$M$7</c:f>
              <c:strCache>
                <c:ptCount val="3"/>
                <c:pt idx="0">
                  <c:v>ﾊｰﾄﾞ</c:v>
                </c:pt>
                <c:pt idx="1">
                  <c:v>ｿﾌﾄ</c:v>
                </c:pt>
                <c:pt idx="2">
                  <c:v>ﾊｰﾄﾞ&amp;ｿﾌﾄ</c:v>
                </c:pt>
              </c:strCache>
            </c:strRef>
          </c:cat>
          <c:val>
            <c:numRef>
              <c:f>事業主体別!$S$5:$S$7</c:f>
              <c:numCache>
                <c:formatCode>General</c:formatCode>
                <c:ptCount val="3"/>
                <c:pt idx="0">
                  <c:v>36</c:v>
                </c:pt>
                <c:pt idx="1">
                  <c:v>13</c:v>
                </c:pt>
                <c:pt idx="2">
                  <c:v>10</c:v>
                </c:pt>
              </c:numCache>
            </c:numRef>
          </c:val>
          <c:extLst xmlns:c16r2="http://schemas.microsoft.com/office/drawing/2015/06/chart">
            <c:ext xmlns:c16="http://schemas.microsoft.com/office/drawing/2014/chart" uri="{C3380CC4-5D6E-409C-BE32-E72D297353CC}">
              <c16:uniqueId val="{00000005-9DF5-4FA2-9DBB-283B16B3AB67}"/>
            </c:ext>
          </c:extLst>
        </c:ser>
        <c:dLbls>
          <c:dLblPos val="ctr"/>
          <c:showLegendKey val="0"/>
          <c:showVal val="1"/>
          <c:showCatName val="0"/>
          <c:showSerName val="0"/>
          <c:showPercent val="0"/>
          <c:showBubbleSize val="0"/>
        </c:dLbls>
        <c:gapWidth val="150"/>
        <c:overlap val="100"/>
        <c:axId val="320865992"/>
        <c:axId val="324147640"/>
      </c:barChart>
      <c:catAx>
        <c:axId val="320865992"/>
        <c:scaling>
          <c:orientation val="minMax"/>
        </c:scaling>
        <c:delete val="0"/>
        <c:axPos val="b"/>
        <c:numFmt formatCode="General" sourceLinked="1"/>
        <c:majorTickMark val="none"/>
        <c:minorTickMark val="none"/>
        <c:tickLblPos val="nextTo"/>
        <c:spPr>
          <a:noFill/>
          <a:ln w="19050"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crossAx val="324147640"/>
        <c:crosses val="autoZero"/>
        <c:auto val="1"/>
        <c:lblAlgn val="ctr"/>
        <c:lblOffset val="100"/>
        <c:noMultiLvlLbl val="0"/>
      </c:catAx>
      <c:valAx>
        <c:axId val="3241476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19050">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ja-JP"/>
          </a:p>
        </c:txPr>
        <c:crossAx val="320865992"/>
        <c:crosses val="autoZero"/>
        <c:crossBetween val="between"/>
      </c:valAx>
      <c:spPr>
        <a:noFill/>
        <a:ln>
          <a:noFill/>
        </a:ln>
        <a:effectLst/>
      </c:spPr>
    </c:plotArea>
    <c:legend>
      <c:legendPos val="r"/>
      <c:layout>
        <c:manualLayout>
          <c:xMode val="edge"/>
          <c:yMode val="edge"/>
          <c:x val="0.66697229412636561"/>
          <c:y val="0.17807719524489968"/>
          <c:w val="0.33063036771450011"/>
          <c:h val="0.4592423551097839"/>
        </c:manualLayout>
      </c:layout>
      <c:overlay val="0"/>
      <c:spPr>
        <a:noFill/>
        <a:ln>
          <a:noFill/>
        </a:ln>
        <a:effectLst/>
      </c:spPr>
      <c:txPr>
        <a:bodyPr rot="0" spcFirstLastPara="1" vertOverflow="ellipsis" vert="horz" wrap="square" anchor="t" anchorCtr="0"/>
        <a:lstStyle/>
        <a:p>
          <a:pPr>
            <a:defRPr sz="1200" b="0" i="0" u="none" strike="noStrike" kern="1200" baseline="0">
              <a:solidFill>
                <a:schemeClr val="tx1">
                  <a:lumMod val="65000"/>
                  <a:lumOff val="35000"/>
                </a:schemeClr>
              </a:solidFill>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noFill/>
      <a:round/>
    </a:ln>
    <a:effectLst/>
  </c:spPr>
  <c:txPr>
    <a:bodyPr/>
    <a:lstStyle/>
    <a:p>
      <a:pPr>
        <a:defRPr sz="1200"/>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9</xdr:row>
      <xdr:rowOff>19050</xdr:rowOff>
    </xdr:from>
    <xdr:to>
      <xdr:col>3</xdr:col>
      <xdr:colOff>0</xdr:colOff>
      <xdr:row>35</xdr:row>
      <xdr:rowOff>152400</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2514600"/>
          <a:ext cx="4838700" cy="657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38100</xdr:colOff>
      <xdr:row>8</xdr:row>
      <xdr:rowOff>142875</xdr:rowOff>
    </xdr:from>
    <xdr:to>
      <xdr:col>8</xdr:col>
      <xdr:colOff>219075</xdr:colOff>
      <xdr:row>12</xdr:row>
      <xdr:rowOff>104775</xdr:rowOff>
    </xdr:to>
    <xdr:pic>
      <xdr:nvPicPr>
        <xdr:cNvPr id="3" name="図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29300" y="2390775"/>
          <a:ext cx="1819275"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219075</xdr:colOff>
      <xdr:row>21</xdr:row>
      <xdr:rowOff>200025</xdr:rowOff>
    </xdr:from>
    <xdr:to>
      <xdr:col>7</xdr:col>
      <xdr:colOff>0</xdr:colOff>
      <xdr:row>27</xdr:row>
      <xdr:rowOff>219075</xdr:rowOff>
    </xdr:to>
    <xdr:pic>
      <xdr:nvPicPr>
        <xdr:cNvPr id="4" name="図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62600" y="5667375"/>
          <a:ext cx="1504950" cy="150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180975</xdr:colOff>
      <xdr:row>8</xdr:row>
      <xdr:rowOff>85725</xdr:rowOff>
    </xdr:from>
    <xdr:to>
      <xdr:col>18</xdr:col>
      <xdr:colOff>0</xdr:colOff>
      <xdr:row>25</xdr:row>
      <xdr:rowOff>19050</xdr:rowOff>
    </xdr:to>
    <xdr:pic>
      <xdr:nvPicPr>
        <xdr:cNvPr id="5" name="図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315325" y="2333625"/>
          <a:ext cx="2638425" cy="414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314325</xdr:colOff>
      <xdr:row>8</xdr:row>
      <xdr:rowOff>104775</xdr:rowOff>
    </xdr:from>
    <xdr:to>
      <xdr:col>29</xdr:col>
      <xdr:colOff>523875</xdr:colOff>
      <xdr:row>23</xdr:row>
      <xdr:rowOff>38100</xdr:rowOff>
    </xdr:to>
    <xdr:pic>
      <xdr:nvPicPr>
        <xdr:cNvPr id="6" name="図 5"/>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268075" y="2352675"/>
          <a:ext cx="4724400" cy="3648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27</xdr:row>
      <xdr:rowOff>76200</xdr:rowOff>
    </xdr:from>
    <xdr:to>
      <xdr:col>18</xdr:col>
      <xdr:colOff>133350</xdr:colOff>
      <xdr:row>36</xdr:row>
      <xdr:rowOff>238125</xdr:rowOff>
    </xdr:to>
    <xdr:pic>
      <xdr:nvPicPr>
        <xdr:cNvPr id="7" name="図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391400" y="7029450"/>
          <a:ext cx="36957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19050</xdr:colOff>
      <xdr:row>26</xdr:row>
      <xdr:rowOff>104775</xdr:rowOff>
    </xdr:from>
    <xdr:to>
      <xdr:col>27</xdr:col>
      <xdr:colOff>66675</xdr:colOff>
      <xdr:row>31</xdr:row>
      <xdr:rowOff>0</xdr:rowOff>
    </xdr:to>
    <xdr:pic>
      <xdr:nvPicPr>
        <xdr:cNvPr id="8" name="図 7"/>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2382500" y="6810375"/>
          <a:ext cx="1866900"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38100</xdr:colOff>
      <xdr:row>13</xdr:row>
      <xdr:rowOff>95250</xdr:rowOff>
    </xdr:from>
    <xdr:to>
      <xdr:col>10</xdr:col>
      <xdr:colOff>0</xdr:colOff>
      <xdr:row>20</xdr:row>
      <xdr:rowOff>95250</xdr:rowOff>
    </xdr:to>
    <xdr:pic>
      <xdr:nvPicPr>
        <xdr:cNvPr id="9" name="図 8"/>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381625" y="3581400"/>
          <a:ext cx="2752725" cy="1733550"/>
        </a:xfrm>
        <a:prstGeom prst="rect">
          <a:avLst/>
        </a:prstGeom>
        <a:solidFill>
          <a:schemeClr val="bg1">
            <a:lumMod val="85000"/>
          </a:schemeClr>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550116</xdr:colOff>
      <xdr:row>11</xdr:row>
      <xdr:rowOff>3888</xdr:rowOff>
    </xdr:from>
    <xdr:to>
      <xdr:col>12</xdr:col>
      <xdr:colOff>454866</xdr:colOff>
      <xdr:row>24</xdr:row>
      <xdr:rowOff>172616</xdr:rowOff>
    </xdr:to>
    <xdr:graphicFrame macro="">
      <xdr:nvGraphicFramePr>
        <xdr:cNvPr id="2" name="グラフ 1">
          <a:extLst>
            <a:ext uri="{FF2B5EF4-FFF2-40B4-BE49-F238E27FC236}">
              <a16:creationId xmlns:a16="http://schemas.microsoft.com/office/drawing/2014/main" xmlns=""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21028</xdr:colOff>
      <xdr:row>0</xdr:row>
      <xdr:rowOff>285749</xdr:rowOff>
    </xdr:from>
    <xdr:to>
      <xdr:col>19</xdr:col>
      <xdr:colOff>673709</xdr:colOff>
      <xdr:row>10</xdr:row>
      <xdr:rowOff>134585</xdr:rowOff>
    </xdr:to>
    <xdr:graphicFrame macro="">
      <xdr:nvGraphicFramePr>
        <xdr:cNvPr id="2" name="グラフ 1">
          <a:extLst>
            <a:ext uri="{FF2B5EF4-FFF2-40B4-BE49-F238E27FC236}">
              <a16:creationId xmlns:a16="http://schemas.microsoft.com/office/drawing/2014/main" xmlns=""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143948</xdr:colOff>
      <xdr:row>16</xdr:row>
      <xdr:rowOff>121975</xdr:rowOff>
    </xdr:from>
    <xdr:to>
      <xdr:col>18</xdr:col>
      <xdr:colOff>101489</xdr:colOff>
      <xdr:row>31</xdr:row>
      <xdr:rowOff>138335</xdr:rowOff>
    </xdr:to>
    <xdr:graphicFrame macro="">
      <xdr:nvGraphicFramePr>
        <xdr:cNvPr id="3" name="グラフ 2">
          <a:extLst>
            <a:ext uri="{FF2B5EF4-FFF2-40B4-BE49-F238E27FC236}">
              <a16:creationId xmlns:a16="http://schemas.microsoft.com/office/drawing/2014/main" xmlns=""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0.44067</cdr:x>
      <cdr:y>0.18836</cdr:y>
    </cdr:from>
    <cdr:to>
      <cdr:x>0.60433</cdr:x>
      <cdr:y>0.2862</cdr:y>
    </cdr:to>
    <cdr:sp macro="" textlink="">
      <cdr:nvSpPr>
        <cdr:cNvPr id="2" name="吹き出し: 円形 1">
          <a:extLst xmlns:a="http://schemas.openxmlformats.org/drawingml/2006/main">
            <a:ext uri="{FF2B5EF4-FFF2-40B4-BE49-F238E27FC236}">
              <a16:creationId xmlns:a16="http://schemas.microsoft.com/office/drawing/2014/main" xmlns="" id="{C0A8B41C-02EC-4A84-B6ED-67C0D2B92ED4}"/>
            </a:ext>
          </a:extLst>
        </cdr:cNvPr>
        <cdr:cNvSpPr/>
      </cdr:nvSpPr>
      <cdr:spPr>
        <a:xfrm xmlns:a="http://schemas.openxmlformats.org/drawingml/2006/main">
          <a:off x="3041295" y="653486"/>
          <a:ext cx="1129539" cy="339447"/>
        </a:xfrm>
        <a:prstGeom xmlns:a="http://schemas.openxmlformats.org/drawingml/2006/main" prst="wedgeEllipseCallout">
          <a:avLst>
            <a:gd name="adj1" fmla="val 58290"/>
            <a:gd name="adj2" fmla="val 105603"/>
          </a:avLst>
        </a:prstGeom>
        <a:ln xmlns:a="http://schemas.openxmlformats.org/drawingml/2006/main">
          <a:solidFill>
            <a:sysClr val="windowText" lastClr="000000"/>
          </a:solid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vertOverflow="clip"/>
        <a:lstStyle xmlns:a="http://schemas.openxmlformats.org/drawingml/2006/main"/>
        <a:p xmlns:a="http://schemas.openxmlformats.org/drawingml/2006/main">
          <a:r>
            <a:rPr lang="ja-JP" altLang="en-US"/>
            <a:t>ソフト事業</a:t>
          </a:r>
          <a:endParaRPr lang="ja-JP"/>
        </a:p>
      </cdr:txBody>
    </cdr:sp>
  </cdr:relSizeAnchor>
  <cdr:relSizeAnchor xmlns:cdr="http://schemas.openxmlformats.org/drawingml/2006/chartDrawing">
    <cdr:from>
      <cdr:x>0.29978</cdr:x>
      <cdr:y>0.28647</cdr:y>
    </cdr:from>
    <cdr:to>
      <cdr:x>0.51953</cdr:x>
      <cdr:y>0.4802</cdr:y>
    </cdr:to>
    <cdr:sp macro="" textlink="">
      <cdr:nvSpPr>
        <cdr:cNvPr id="3" name="吹き出し: 円形 2">
          <a:extLst xmlns:a="http://schemas.openxmlformats.org/drawingml/2006/main">
            <a:ext uri="{FF2B5EF4-FFF2-40B4-BE49-F238E27FC236}">
              <a16:creationId xmlns:a16="http://schemas.microsoft.com/office/drawing/2014/main" xmlns="" id="{2CD76CCD-32F7-409E-BFF5-10907CEA6687}"/>
            </a:ext>
          </a:extLst>
        </cdr:cNvPr>
        <cdr:cNvSpPr/>
      </cdr:nvSpPr>
      <cdr:spPr>
        <a:xfrm xmlns:a="http://schemas.openxmlformats.org/drawingml/2006/main">
          <a:off x="2323028" y="992450"/>
          <a:ext cx="1702806" cy="671160"/>
        </a:xfrm>
        <a:prstGeom xmlns:a="http://schemas.openxmlformats.org/drawingml/2006/main" prst="wedgeEllipseCallout">
          <a:avLst>
            <a:gd name="adj1" fmla="val 90865"/>
            <a:gd name="adj2" fmla="val 115586"/>
          </a:avLst>
        </a:prstGeom>
        <a:ln xmlns:a="http://schemas.openxmlformats.org/drawingml/2006/main">
          <a:solidFill>
            <a:schemeClr val="tx1"/>
          </a:solid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vertOverflow="clip" anchor="ctr"/>
        <a:lstStyle xmlns:a="http://schemas.openxmlformats.org/drawingml/2006/main"/>
        <a:p xmlns:a="http://schemas.openxmlformats.org/drawingml/2006/main">
          <a:pPr algn="ctr"/>
          <a:r>
            <a:rPr lang="ja-JP" altLang="en-US"/>
            <a:t>ハード＋ﾊｰﾄﾞ＆ｿﾌﾄ事業</a:t>
          </a:r>
          <a:endParaRPr lang="ja-JP"/>
        </a:p>
      </cdr:txBody>
    </cdr:sp>
  </cdr:relSizeAnchor>
</c:userShapes>
</file>

<file path=xl/drawings/drawing5.xml><?xml version="1.0" encoding="utf-8"?>
<xdr:wsDr xmlns:xdr="http://schemas.openxmlformats.org/drawingml/2006/spreadsheetDrawing" xmlns:a="http://schemas.openxmlformats.org/drawingml/2006/main">
  <xdr:twoCellAnchor>
    <xdr:from>
      <xdr:col>7</xdr:col>
      <xdr:colOff>344488</xdr:colOff>
      <xdr:row>44</xdr:row>
      <xdr:rowOff>114538</xdr:rowOff>
    </xdr:from>
    <xdr:to>
      <xdr:col>12</xdr:col>
      <xdr:colOff>761246</xdr:colOff>
      <xdr:row>61</xdr:row>
      <xdr:rowOff>47625</xdr:rowOff>
    </xdr:to>
    <xdr:graphicFrame macro="">
      <xdr:nvGraphicFramePr>
        <xdr:cNvPr id="2" name="グラフ 1">
          <a:extLst>
            <a:ext uri="{FF2B5EF4-FFF2-40B4-BE49-F238E27FC236}">
              <a16:creationId xmlns:a16="http://schemas.microsoft.com/office/drawing/2014/main" xmlns=""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357185</xdr:colOff>
      <xdr:row>1</xdr:row>
      <xdr:rowOff>200025</xdr:rowOff>
    </xdr:from>
    <xdr:to>
      <xdr:col>25</xdr:col>
      <xdr:colOff>42332</xdr:colOff>
      <xdr:row>15</xdr:row>
      <xdr:rowOff>71437</xdr:rowOff>
    </xdr:to>
    <xdr:graphicFrame macro="">
      <xdr:nvGraphicFramePr>
        <xdr:cNvPr id="3" name="グラフ 2">
          <a:extLst>
            <a:ext uri="{FF2B5EF4-FFF2-40B4-BE49-F238E27FC236}">
              <a16:creationId xmlns:a16="http://schemas.microsoft.com/office/drawing/2014/main" xmlns=""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468085</xdr:colOff>
      <xdr:row>15</xdr:row>
      <xdr:rowOff>207166</xdr:rowOff>
    </xdr:from>
    <xdr:to>
      <xdr:col>25</xdr:col>
      <xdr:colOff>32657</xdr:colOff>
      <xdr:row>30</xdr:row>
      <xdr:rowOff>236740</xdr:rowOff>
    </xdr:to>
    <xdr:graphicFrame macro="">
      <xdr:nvGraphicFramePr>
        <xdr:cNvPr id="4" name="グラフ 3">
          <a:extLst>
            <a:ext uri="{FF2B5EF4-FFF2-40B4-BE49-F238E27FC236}">
              <a16:creationId xmlns:a16="http://schemas.microsoft.com/office/drawing/2014/main" xmlns=""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419855</xdr:colOff>
      <xdr:row>16</xdr:row>
      <xdr:rowOff>152977</xdr:rowOff>
    </xdr:from>
    <xdr:to>
      <xdr:col>16</xdr:col>
      <xdr:colOff>434068</xdr:colOff>
      <xdr:row>36</xdr:row>
      <xdr:rowOff>28576</xdr:rowOff>
    </xdr:to>
    <xdr:graphicFrame macro="">
      <xdr:nvGraphicFramePr>
        <xdr:cNvPr id="5" name="グラフ 4">
          <a:extLst>
            <a:ext uri="{FF2B5EF4-FFF2-40B4-BE49-F238E27FC236}">
              <a16:creationId xmlns:a16="http://schemas.microsoft.com/office/drawing/2014/main" xmlns="" id="{00000000-0008-0000-08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8</xdr:row>
      <xdr:rowOff>93436</xdr:rowOff>
    </xdr:from>
    <xdr:to>
      <xdr:col>18</xdr:col>
      <xdr:colOff>603250</xdr:colOff>
      <xdr:row>22</xdr:row>
      <xdr:rowOff>16630</xdr:rowOff>
    </xdr:to>
    <xdr:graphicFrame macro="">
      <xdr:nvGraphicFramePr>
        <xdr:cNvPr id="2" name="グラフ 1">
          <a:extLst>
            <a:ext uri="{FF2B5EF4-FFF2-40B4-BE49-F238E27FC236}">
              <a16:creationId xmlns:a16="http://schemas.microsoft.com/office/drawing/2014/main" xmlns=""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102658</xdr:colOff>
      <xdr:row>23</xdr:row>
      <xdr:rowOff>190498</xdr:rowOff>
    </xdr:from>
    <xdr:to>
      <xdr:col>21</xdr:col>
      <xdr:colOff>335491</xdr:colOff>
      <xdr:row>39</xdr:row>
      <xdr:rowOff>61383</xdr:rowOff>
    </xdr:to>
    <xdr:graphicFrame macro="">
      <xdr:nvGraphicFramePr>
        <xdr:cNvPr id="3" name="グラフ 2">
          <a:extLst>
            <a:ext uri="{FF2B5EF4-FFF2-40B4-BE49-F238E27FC236}">
              <a16:creationId xmlns:a16="http://schemas.microsoft.com/office/drawing/2014/main" xmlns=""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13</xdr:col>
      <xdr:colOff>508907</xdr:colOff>
      <xdr:row>25</xdr:row>
      <xdr:rowOff>14969</xdr:rowOff>
    </xdr:from>
    <xdr:to>
      <xdr:col>21</xdr:col>
      <xdr:colOff>1426026</xdr:colOff>
      <xdr:row>44</xdr:row>
      <xdr:rowOff>34018</xdr:rowOff>
    </xdr:to>
    <xdr:graphicFrame macro="">
      <xdr:nvGraphicFramePr>
        <xdr:cNvPr id="2" name="グラフ 1">
          <a:extLst>
            <a:ext uri="{FF2B5EF4-FFF2-40B4-BE49-F238E27FC236}">
              <a16:creationId xmlns:a16="http://schemas.microsoft.com/office/drawing/2014/main" xmlns=""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17</xdr:col>
      <xdr:colOff>585107</xdr:colOff>
      <xdr:row>0</xdr:row>
      <xdr:rowOff>0</xdr:rowOff>
    </xdr:from>
    <xdr:to>
      <xdr:col>23</xdr:col>
      <xdr:colOff>136070</xdr:colOff>
      <xdr:row>7</xdr:row>
      <xdr:rowOff>138792</xdr:rowOff>
    </xdr:to>
    <xdr:graphicFrame macro="">
      <xdr:nvGraphicFramePr>
        <xdr:cNvPr id="2" name="グラフ 1">
          <a:extLst>
            <a:ext uri="{FF2B5EF4-FFF2-40B4-BE49-F238E27FC236}">
              <a16:creationId xmlns:a16="http://schemas.microsoft.com/office/drawing/2014/main" xmlns=""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571499</xdr:colOff>
      <xdr:row>8</xdr:row>
      <xdr:rowOff>29936</xdr:rowOff>
    </xdr:from>
    <xdr:to>
      <xdr:col>23</xdr:col>
      <xdr:colOff>176891</xdr:colOff>
      <xdr:row>17</xdr:row>
      <xdr:rowOff>160564</xdr:rowOff>
    </xdr:to>
    <xdr:graphicFrame macro="">
      <xdr:nvGraphicFramePr>
        <xdr:cNvPr id="3" name="グラフ 2">
          <a:extLst>
            <a:ext uri="{FF2B5EF4-FFF2-40B4-BE49-F238E27FC236}">
              <a16:creationId xmlns:a16="http://schemas.microsoft.com/office/drawing/2014/main" xmlns=""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585106</xdr:colOff>
      <xdr:row>18</xdr:row>
      <xdr:rowOff>70757</xdr:rowOff>
    </xdr:from>
    <xdr:to>
      <xdr:col>23</xdr:col>
      <xdr:colOff>195036</xdr:colOff>
      <xdr:row>27</xdr:row>
      <xdr:rowOff>204108</xdr:rowOff>
    </xdr:to>
    <xdr:graphicFrame macro="">
      <xdr:nvGraphicFramePr>
        <xdr:cNvPr id="4" name="グラフ 3">
          <a:extLst>
            <a:ext uri="{FF2B5EF4-FFF2-40B4-BE49-F238E27FC236}">
              <a16:creationId xmlns:a16="http://schemas.microsoft.com/office/drawing/2014/main" xmlns="" id="{00000000-0008-0000-0B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D65"/>
  <sheetViews>
    <sheetView tabSelected="1" view="pageLayout" topLeftCell="A40" zoomScaleNormal="100" workbookViewId="0">
      <selection activeCell="A45" sqref="A45:AD45"/>
    </sheetView>
  </sheetViews>
  <sheetFormatPr defaultRowHeight="13.5"/>
  <cols>
    <col min="1" max="1" width="6" customWidth="1"/>
    <col min="2" max="2" width="6.5" customWidth="1"/>
    <col min="3" max="3" width="57.625" customWidth="1"/>
    <col min="4" max="6" width="5.875" customWidth="1"/>
    <col min="7" max="7" width="5.125" customWidth="1"/>
    <col min="8" max="26" width="4.625" customWidth="1"/>
    <col min="27" max="27" width="5.375" customWidth="1"/>
    <col min="28" max="28" width="6.25" customWidth="1"/>
    <col min="29" max="29" width="10.625" customWidth="1"/>
    <col min="30" max="30" width="8.125" customWidth="1"/>
  </cols>
  <sheetData>
    <row r="1" spans="1:30" ht="42.75" customHeight="1" thickBot="1">
      <c r="A1" s="809" t="s">
        <v>380</v>
      </c>
      <c r="B1" s="809"/>
      <c r="C1" s="809"/>
      <c r="D1" s="809"/>
      <c r="E1" s="809"/>
      <c r="F1" s="809"/>
      <c r="G1" s="809"/>
      <c r="H1" s="809"/>
      <c r="I1" s="809"/>
      <c r="J1" s="809"/>
      <c r="K1" s="809"/>
      <c r="L1" s="809"/>
      <c r="M1" s="809"/>
      <c r="N1" s="809"/>
      <c r="O1" s="809"/>
      <c r="P1" s="809"/>
      <c r="Q1" s="809"/>
      <c r="R1" s="809"/>
      <c r="S1" s="809"/>
      <c r="T1" s="809"/>
      <c r="U1" s="809"/>
      <c r="V1" s="809"/>
      <c r="W1" s="809"/>
      <c r="X1" s="809"/>
      <c r="Y1" s="809"/>
      <c r="Z1" s="809"/>
      <c r="AA1" s="809"/>
      <c r="AB1" s="809"/>
      <c r="AC1" s="809"/>
      <c r="AD1" s="809"/>
    </row>
    <row r="2" spans="1:30" ht="24" customHeight="1">
      <c r="A2" s="810" t="s">
        <v>1</v>
      </c>
      <c r="B2" s="812" t="s">
        <v>2</v>
      </c>
      <c r="C2" s="814" t="s">
        <v>3</v>
      </c>
      <c r="D2" s="812" t="s">
        <v>381</v>
      </c>
      <c r="E2" s="817" t="s">
        <v>382</v>
      </c>
      <c r="F2" s="819" t="s">
        <v>6</v>
      </c>
      <c r="G2" s="820"/>
      <c r="H2" s="821" t="s">
        <v>383</v>
      </c>
      <c r="I2" s="822"/>
      <c r="J2" s="822"/>
      <c r="K2" s="822"/>
      <c r="L2" s="822"/>
      <c r="M2" s="823"/>
      <c r="N2" s="827" t="s">
        <v>384</v>
      </c>
      <c r="O2" s="828"/>
      <c r="P2" s="828"/>
      <c r="Q2" s="828"/>
      <c r="R2" s="828"/>
      <c r="S2" s="828"/>
      <c r="T2" s="828"/>
      <c r="U2" s="828"/>
      <c r="V2" s="829"/>
      <c r="W2" s="821" t="s">
        <v>385</v>
      </c>
      <c r="X2" s="822"/>
      <c r="Y2" s="822"/>
      <c r="Z2" s="822"/>
      <c r="AA2" s="834" t="s">
        <v>386</v>
      </c>
      <c r="AB2" s="834" t="s">
        <v>11</v>
      </c>
      <c r="AC2" s="836" t="s">
        <v>387</v>
      </c>
      <c r="AD2" s="838" t="s">
        <v>388</v>
      </c>
    </row>
    <row r="3" spans="1:30" ht="12.75" customHeight="1" thickBot="1">
      <c r="A3" s="811"/>
      <c r="B3" s="813"/>
      <c r="C3" s="815"/>
      <c r="D3" s="816"/>
      <c r="E3" s="818"/>
      <c r="F3" s="314" t="s">
        <v>14</v>
      </c>
      <c r="G3" s="315" t="s">
        <v>15</v>
      </c>
      <c r="H3" s="824"/>
      <c r="I3" s="825"/>
      <c r="J3" s="825"/>
      <c r="K3" s="825"/>
      <c r="L3" s="825"/>
      <c r="M3" s="826"/>
      <c r="N3" s="830"/>
      <c r="O3" s="831"/>
      <c r="P3" s="831"/>
      <c r="Q3" s="831"/>
      <c r="R3" s="831"/>
      <c r="S3" s="831"/>
      <c r="T3" s="831"/>
      <c r="U3" s="831"/>
      <c r="V3" s="832"/>
      <c r="W3" s="824"/>
      <c r="X3" s="825"/>
      <c r="Y3" s="825"/>
      <c r="Z3" s="825"/>
      <c r="AA3" s="835"/>
      <c r="AB3" s="815"/>
      <c r="AC3" s="837"/>
      <c r="AD3" s="839"/>
    </row>
    <row r="4" spans="1:30" ht="20.100000000000001" customHeight="1">
      <c r="A4" s="157" t="s">
        <v>389</v>
      </c>
      <c r="B4" s="31">
        <v>1301</v>
      </c>
      <c r="C4" s="164" t="s">
        <v>134</v>
      </c>
      <c r="D4" s="31">
        <v>24</v>
      </c>
      <c r="E4" s="31">
        <v>3</v>
      </c>
      <c r="F4" s="316"/>
      <c r="G4" s="317"/>
      <c r="H4" s="31">
        <v>1</v>
      </c>
      <c r="I4" s="31">
        <v>2</v>
      </c>
      <c r="J4" s="31"/>
      <c r="K4" s="31"/>
      <c r="L4" s="31"/>
      <c r="M4" s="31"/>
      <c r="N4" s="31">
        <v>7</v>
      </c>
      <c r="O4" s="31">
        <v>27</v>
      </c>
      <c r="P4" s="31"/>
      <c r="Q4" s="31"/>
      <c r="R4" s="31"/>
      <c r="S4" s="31"/>
      <c r="T4" s="31"/>
      <c r="U4" s="31"/>
      <c r="V4" s="31"/>
      <c r="W4" s="31">
        <v>21</v>
      </c>
      <c r="X4" s="31">
        <v>50</v>
      </c>
      <c r="Y4" s="31"/>
      <c r="Z4" s="160"/>
      <c r="AA4" s="31">
        <v>4</v>
      </c>
      <c r="AB4" s="31">
        <v>2014</v>
      </c>
      <c r="AC4" s="161">
        <v>10</v>
      </c>
      <c r="AD4" s="162">
        <v>4</v>
      </c>
    </row>
    <row r="5" spans="1:30" ht="20.100000000000001" customHeight="1">
      <c r="A5" s="55" t="s">
        <v>390</v>
      </c>
      <c r="B5" s="22">
        <v>2203</v>
      </c>
      <c r="C5" s="23" t="s">
        <v>391</v>
      </c>
      <c r="D5" s="22">
        <v>21</v>
      </c>
      <c r="E5" s="22">
        <v>1</v>
      </c>
      <c r="F5" s="318"/>
      <c r="G5" s="319"/>
      <c r="H5" s="22">
        <v>2</v>
      </c>
      <c r="I5" s="22">
        <v>3</v>
      </c>
      <c r="J5" s="22"/>
      <c r="K5" s="22"/>
      <c r="L5" s="22"/>
      <c r="M5" s="22"/>
      <c r="N5" s="22">
        <v>2</v>
      </c>
      <c r="O5" s="22"/>
      <c r="P5" s="22"/>
      <c r="Q5" s="22"/>
      <c r="R5" s="22"/>
      <c r="S5" s="22"/>
      <c r="T5" s="22"/>
      <c r="U5" s="22"/>
      <c r="V5" s="22"/>
      <c r="W5" s="22">
        <v>25</v>
      </c>
      <c r="X5" s="22"/>
      <c r="Y5" s="22"/>
      <c r="Z5" s="153"/>
      <c r="AA5" s="22">
        <v>4</v>
      </c>
      <c r="AB5" s="22">
        <v>1956</v>
      </c>
      <c r="AC5" s="154">
        <v>50</v>
      </c>
      <c r="AD5" s="155">
        <v>10</v>
      </c>
    </row>
    <row r="6" spans="1:30" ht="20.100000000000001" customHeight="1">
      <c r="A6" s="55" t="s">
        <v>392</v>
      </c>
      <c r="B6" s="22">
        <v>2406</v>
      </c>
      <c r="C6" s="23" t="s">
        <v>239</v>
      </c>
      <c r="D6" s="22">
        <v>41</v>
      </c>
      <c r="E6" s="22">
        <v>3</v>
      </c>
      <c r="F6" s="318"/>
      <c r="G6" s="319"/>
      <c r="H6" s="22">
        <v>1</v>
      </c>
      <c r="I6" s="22">
        <v>2</v>
      </c>
      <c r="J6" s="22">
        <v>3</v>
      </c>
      <c r="K6" s="22"/>
      <c r="L6" s="22"/>
      <c r="M6" s="22"/>
      <c r="N6" s="22">
        <v>9</v>
      </c>
      <c r="O6" s="22">
        <v>21</v>
      </c>
      <c r="P6" s="22"/>
      <c r="Q6" s="22"/>
      <c r="R6" s="22"/>
      <c r="S6" s="280"/>
      <c r="T6" s="22"/>
      <c r="U6" s="22"/>
      <c r="V6" s="22"/>
      <c r="W6" s="22">
        <v>24</v>
      </c>
      <c r="X6" s="22"/>
      <c r="Y6" s="22"/>
      <c r="Z6" s="153"/>
      <c r="AA6" s="22">
        <v>1</v>
      </c>
      <c r="AB6" s="22">
        <v>2014</v>
      </c>
      <c r="AC6" s="154">
        <v>40</v>
      </c>
      <c r="AD6" s="155">
        <v>6</v>
      </c>
    </row>
    <row r="7" spans="1:30" ht="20.100000000000001" customHeight="1">
      <c r="A7" s="55" t="s">
        <v>393</v>
      </c>
      <c r="B7" s="22">
        <v>2504</v>
      </c>
      <c r="C7" s="23" t="s">
        <v>394</v>
      </c>
      <c r="D7" s="22">
        <v>62</v>
      </c>
      <c r="E7" s="22">
        <v>2</v>
      </c>
      <c r="F7" s="318"/>
      <c r="G7" s="319"/>
      <c r="H7" s="22">
        <v>3</v>
      </c>
      <c r="I7" s="22"/>
      <c r="J7" s="22"/>
      <c r="K7" s="22"/>
      <c r="L7" s="22"/>
      <c r="M7" s="22"/>
      <c r="N7" s="22">
        <v>25</v>
      </c>
      <c r="O7" s="22"/>
      <c r="P7" s="22"/>
      <c r="Q7" s="22"/>
      <c r="R7" s="22"/>
      <c r="S7" s="22"/>
      <c r="T7" s="22"/>
      <c r="U7" s="22"/>
      <c r="V7" s="22"/>
      <c r="W7" s="22">
        <v>50</v>
      </c>
      <c r="X7" s="22"/>
      <c r="Y7" s="22"/>
      <c r="Z7" s="153"/>
      <c r="AA7" s="22">
        <v>2</v>
      </c>
      <c r="AB7" s="22">
        <v>2004</v>
      </c>
      <c r="AC7" s="154">
        <v>30</v>
      </c>
      <c r="AD7" s="155">
        <v>5</v>
      </c>
    </row>
    <row r="8" spans="1:30" ht="20.100000000000001" customHeight="1">
      <c r="A8" s="55" t="s">
        <v>395</v>
      </c>
      <c r="B8" s="22">
        <v>4102</v>
      </c>
      <c r="C8" s="23" t="s">
        <v>396</v>
      </c>
      <c r="D8" s="22">
        <v>21</v>
      </c>
      <c r="E8" s="22">
        <v>1</v>
      </c>
      <c r="F8" s="318"/>
      <c r="G8" s="319"/>
      <c r="H8" s="22">
        <v>2</v>
      </c>
      <c r="I8" s="22">
        <v>3</v>
      </c>
      <c r="J8" s="22"/>
      <c r="K8" s="22"/>
      <c r="L8" s="22"/>
      <c r="M8" s="22"/>
      <c r="N8" s="22">
        <v>2</v>
      </c>
      <c r="O8" s="22"/>
      <c r="P8" s="22"/>
      <c r="Q8" s="22"/>
      <c r="R8" s="22"/>
      <c r="S8" s="22"/>
      <c r="T8" s="22"/>
      <c r="U8" s="22"/>
      <c r="V8" s="22"/>
      <c r="W8" s="22">
        <v>25</v>
      </c>
      <c r="X8" s="22"/>
      <c r="Y8" s="22"/>
      <c r="Z8" s="153"/>
      <c r="AA8" s="22">
        <v>3</v>
      </c>
      <c r="AB8" s="22">
        <v>2001</v>
      </c>
      <c r="AC8" s="154">
        <v>100</v>
      </c>
      <c r="AD8" s="155">
        <v>15</v>
      </c>
    </row>
    <row r="9" spans="1:30" ht="20.100000000000001" customHeight="1">
      <c r="A9" s="55"/>
      <c r="B9" s="22"/>
      <c r="C9" s="23"/>
      <c r="D9" s="22"/>
      <c r="E9" s="22"/>
      <c r="F9" s="318"/>
      <c r="G9" s="319"/>
      <c r="H9" s="22"/>
      <c r="I9" s="22"/>
      <c r="J9" s="22"/>
      <c r="K9" s="22"/>
      <c r="L9" s="22"/>
      <c r="M9" s="22"/>
      <c r="N9" s="22"/>
      <c r="O9" s="22"/>
      <c r="P9" s="22"/>
      <c r="Q9" s="22"/>
      <c r="R9" s="22"/>
      <c r="S9" s="22"/>
      <c r="T9" s="22"/>
      <c r="U9" s="22"/>
      <c r="V9" s="22"/>
      <c r="W9" s="22"/>
      <c r="X9" s="22"/>
      <c r="Y9" s="22"/>
      <c r="Z9" s="153"/>
      <c r="AA9" s="22"/>
      <c r="AB9" s="22"/>
      <c r="AC9" s="154"/>
      <c r="AD9" s="155"/>
    </row>
    <row r="10" spans="1:30" ht="20.100000000000001" customHeight="1">
      <c r="A10" s="55"/>
      <c r="B10" s="22"/>
      <c r="C10" s="23"/>
      <c r="D10" s="22"/>
      <c r="E10" s="22"/>
      <c r="F10" s="318"/>
      <c r="G10" s="319"/>
      <c r="H10" s="22"/>
      <c r="I10" s="22"/>
      <c r="J10" s="22"/>
      <c r="K10" s="22"/>
      <c r="L10" s="22"/>
      <c r="M10" s="22"/>
      <c r="N10" s="22"/>
      <c r="O10" s="22"/>
      <c r="P10" s="22"/>
      <c r="Q10" s="22"/>
      <c r="R10" s="22"/>
      <c r="S10" s="22"/>
      <c r="T10" s="22"/>
      <c r="U10" s="22"/>
      <c r="V10" s="22"/>
      <c r="W10" s="22"/>
      <c r="X10" s="22"/>
      <c r="Y10" s="22"/>
      <c r="Z10" s="153"/>
      <c r="AA10" s="22"/>
      <c r="AB10" s="22"/>
      <c r="AC10" s="154"/>
      <c r="AD10" s="155"/>
    </row>
    <row r="11" spans="1:30" ht="20.100000000000001" customHeight="1">
      <c r="A11" s="55"/>
      <c r="B11" s="22"/>
      <c r="C11" s="23"/>
      <c r="D11" s="22"/>
      <c r="E11" s="22"/>
      <c r="F11" s="318"/>
      <c r="G11" s="319"/>
      <c r="H11" s="22"/>
      <c r="I11" s="22"/>
      <c r="J11" s="22"/>
      <c r="K11" s="22"/>
      <c r="L11" s="22"/>
      <c r="M11" s="22"/>
      <c r="N11" s="22"/>
      <c r="O11" s="22"/>
      <c r="P11" s="22"/>
      <c r="Q11" s="22"/>
      <c r="R11" s="22"/>
      <c r="S11" s="22"/>
      <c r="T11" s="22"/>
      <c r="U11" s="22"/>
      <c r="V11" s="22"/>
      <c r="W11" s="22"/>
      <c r="X11" s="22"/>
      <c r="Y11" s="22"/>
      <c r="Z11" s="153"/>
      <c r="AA11" s="22"/>
      <c r="AB11" s="22"/>
      <c r="AC11" s="154"/>
      <c r="AD11" s="155"/>
    </row>
    <row r="12" spans="1:30" ht="20.100000000000001" customHeight="1">
      <c r="A12" s="55"/>
      <c r="B12" s="22"/>
      <c r="C12" s="23"/>
      <c r="D12" s="22"/>
      <c r="E12" s="22"/>
      <c r="F12" s="318"/>
      <c r="G12" s="319"/>
      <c r="H12" s="22"/>
      <c r="I12" s="22"/>
      <c r="J12" s="22"/>
      <c r="K12" s="22"/>
      <c r="L12" s="22"/>
      <c r="M12" s="22"/>
      <c r="N12" s="22"/>
      <c r="O12" s="22"/>
      <c r="P12" s="22"/>
      <c r="Q12" s="22"/>
      <c r="R12" s="22"/>
      <c r="S12" s="22"/>
      <c r="T12" s="22"/>
      <c r="U12" s="22"/>
      <c r="V12" s="22"/>
      <c r="W12" s="22"/>
      <c r="X12" s="22"/>
      <c r="Y12" s="22"/>
      <c r="Z12" s="153"/>
      <c r="AA12" s="22"/>
      <c r="AB12" s="22"/>
      <c r="AC12" s="154"/>
      <c r="AD12" s="155"/>
    </row>
    <row r="13" spans="1:30" ht="20.100000000000001" customHeight="1">
      <c r="A13" s="55"/>
      <c r="B13" s="22"/>
      <c r="C13" s="23"/>
      <c r="D13" s="22"/>
      <c r="E13" s="22"/>
      <c r="F13" s="318"/>
      <c r="G13" s="319"/>
      <c r="H13" s="22"/>
      <c r="I13" s="22"/>
      <c r="J13" s="22"/>
      <c r="K13" s="22"/>
      <c r="L13" s="22"/>
      <c r="M13" s="22"/>
      <c r="N13" s="22"/>
      <c r="O13" s="22"/>
      <c r="P13" s="22"/>
      <c r="Q13" s="22"/>
      <c r="R13" s="22"/>
      <c r="S13" s="22"/>
      <c r="T13" s="22"/>
      <c r="U13" s="22"/>
      <c r="V13" s="22"/>
      <c r="W13" s="22"/>
      <c r="X13" s="22"/>
      <c r="Y13" s="22"/>
      <c r="Z13" s="153"/>
      <c r="AA13" s="22"/>
      <c r="AB13" s="22"/>
      <c r="AC13" s="154"/>
      <c r="AD13" s="155"/>
    </row>
    <row r="14" spans="1:30" ht="20.100000000000001" customHeight="1">
      <c r="A14" s="55"/>
      <c r="B14" s="22"/>
      <c r="C14" s="23"/>
      <c r="D14" s="22"/>
      <c r="E14" s="22"/>
      <c r="F14" s="318"/>
      <c r="G14" s="319"/>
      <c r="H14" s="22"/>
      <c r="I14" s="22"/>
      <c r="J14" s="22"/>
      <c r="K14" s="22"/>
      <c r="L14" s="22"/>
      <c r="M14" s="22"/>
      <c r="N14" s="22"/>
      <c r="O14" s="22"/>
      <c r="P14" s="22"/>
      <c r="Q14" s="22"/>
      <c r="R14" s="22"/>
      <c r="S14" s="22"/>
      <c r="T14" s="22"/>
      <c r="U14" s="22"/>
      <c r="V14" s="22"/>
      <c r="W14" s="22"/>
      <c r="X14" s="22"/>
      <c r="Y14" s="22"/>
      <c r="Z14" s="153"/>
      <c r="AA14" s="22"/>
      <c r="AB14" s="22"/>
      <c r="AC14" s="154"/>
      <c r="AD14" s="155"/>
    </row>
    <row r="15" spans="1:30" ht="20.100000000000001" customHeight="1">
      <c r="A15" s="55"/>
      <c r="B15" s="22"/>
      <c r="C15" s="23"/>
      <c r="D15" s="22"/>
      <c r="E15" s="22"/>
      <c r="F15" s="318"/>
      <c r="G15" s="319"/>
      <c r="H15" s="22"/>
      <c r="I15" s="22"/>
      <c r="J15" s="22"/>
      <c r="K15" s="22"/>
      <c r="L15" s="22"/>
      <c r="M15" s="22"/>
      <c r="N15" s="22"/>
      <c r="O15" s="22"/>
      <c r="P15" s="22"/>
      <c r="Q15" s="22"/>
      <c r="R15" s="22"/>
      <c r="S15" s="22"/>
      <c r="T15" s="22"/>
      <c r="U15" s="22"/>
      <c r="V15" s="22"/>
      <c r="W15" s="22"/>
      <c r="X15" s="22"/>
      <c r="Y15" s="22"/>
      <c r="Z15" s="153"/>
      <c r="AA15" s="22"/>
      <c r="AB15" s="22"/>
      <c r="AC15" s="154"/>
      <c r="AD15" s="155"/>
    </row>
    <row r="16" spans="1:30" ht="20.100000000000001" customHeight="1">
      <c r="A16" s="55"/>
      <c r="B16" s="22"/>
      <c r="C16" s="23"/>
      <c r="D16" s="22"/>
      <c r="E16" s="22"/>
      <c r="F16" s="318"/>
      <c r="G16" s="319"/>
      <c r="H16" s="22"/>
      <c r="I16" s="22"/>
      <c r="J16" s="22"/>
      <c r="K16" s="22"/>
      <c r="L16" s="22"/>
      <c r="M16" s="22"/>
      <c r="N16" s="22"/>
      <c r="O16" s="22"/>
      <c r="P16" s="22"/>
      <c r="Q16" s="22"/>
      <c r="R16" s="22"/>
      <c r="S16" s="22"/>
      <c r="T16" s="22"/>
      <c r="U16" s="22"/>
      <c r="V16" s="22"/>
      <c r="W16" s="22"/>
      <c r="X16" s="22"/>
      <c r="Y16" s="22"/>
      <c r="Z16" s="153"/>
      <c r="AA16" s="22"/>
      <c r="AB16" s="22"/>
      <c r="AC16" s="154"/>
      <c r="AD16" s="155"/>
    </row>
    <row r="17" spans="1:30" ht="20.100000000000001" customHeight="1">
      <c r="A17" s="55"/>
      <c r="B17" s="22"/>
      <c r="C17" s="23"/>
      <c r="D17" s="22"/>
      <c r="E17" s="22"/>
      <c r="F17" s="318"/>
      <c r="G17" s="319"/>
      <c r="H17" s="22"/>
      <c r="I17" s="22"/>
      <c r="J17" s="22"/>
      <c r="K17" s="22"/>
      <c r="L17" s="22"/>
      <c r="M17" s="22"/>
      <c r="N17" s="22"/>
      <c r="O17" s="22"/>
      <c r="P17" s="22"/>
      <c r="Q17" s="22"/>
      <c r="R17" s="22"/>
      <c r="S17" s="22"/>
      <c r="T17" s="22"/>
      <c r="U17" s="22"/>
      <c r="V17" s="22"/>
      <c r="W17" s="22"/>
      <c r="X17" s="22"/>
      <c r="Y17" s="22"/>
      <c r="Z17" s="153"/>
      <c r="AA17" s="22"/>
      <c r="AB17" s="22"/>
      <c r="AC17" s="154"/>
      <c r="AD17" s="155"/>
    </row>
    <row r="18" spans="1:30" ht="20.100000000000001" customHeight="1">
      <c r="A18" s="55"/>
      <c r="B18" s="22"/>
      <c r="C18" s="23"/>
      <c r="D18" s="22"/>
      <c r="E18" s="22"/>
      <c r="F18" s="318"/>
      <c r="G18" s="319"/>
      <c r="H18" s="22"/>
      <c r="I18" s="22"/>
      <c r="J18" s="22"/>
      <c r="K18" s="22"/>
      <c r="L18" s="22"/>
      <c r="M18" s="22"/>
      <c r="N18" s="22"/>
      <c r="O18" s="22"/>
      <c r="P18" s="22"/>
      <c r="Q18" s="22"/>
      <c r="R18" s="22"/>
      <c r="S18" s="22"/>
      <c r="T18" s="22"/>
      <c r="U18" s="22"/>
      <c r="V18" s="22"/>
      <c r="W18" s="22"/>
      <c r="X18" s="22"/>
      <c r="Y18" s="22"/>
      <c r="Z18" s="153"/>
      <c r="AA18" s="22"/>
      <c r="AB18" s="22"/>
      <c r="AC18" s="154"/>
      <c r="AD18" s="155"/>
    </row>
    <row r="19" spans="1:30" ht="20.100000000000001" customHeight="1">
      <c r="A19" s="55"/>
      <c r="B19" s="22"/>
      <c r="C19" s="23"/>
      <c r="D19" s="22"/>
      <c r="E19" s="22"/>
      <c r="F19" s="318"/>
      <c r="G19" s="319"/>
      <c r="H19" s="22"/>
      <c r="I19" s="22"/>
      <c r="J19" s="22"/>
      <c r="K19" s="22"/>
      <c r="L19" s="22"/>
      <c r="M19" s="22"/>
      <c r="N19" s="22"/>
      <c r="O19" s="22"/>
      <c r="P19" s="22"/>
      <c r="Q19" s="22"/>
      <c r="R19" s="22"/>
      <c r="S19" s="22"/>
      <c r="T19" s="22"/>
      <c r="U19" s="22"/>
      <c r="V19" s="22"/>
      <c r="W19" s="22"/>
      <c r="X19" s="22"/>
      <c r="Y19" s="22"/>
      <c r="Z19" s="153"/>
      <c r="AA19" s="22"/>
      <c r="AB19" s="22"/>
      <c r="AC19" s="154"/>
      <c r="AD19" s="155"/>
    </row>
    <row r="20" spans="1:30" ht="20.100000000000001" customHeight="1" thickBot="1">
      <c r="A20" s="55"/>
      <c r="B20" s="22"/>
      <c r="C20" s="23"/>
      <c r="D20" s="22"/>
      <c r="E20" s="22"/>
      <c r="F20" s="320"/>
      <c r="G20" s="321"/>
      <c r="H20" s="22"/>
      <c r="I20" s="22"/>
      <c r="J20" s="22"/>
      <c r="K20" s="22"/>
      <c r="L20" s="22"/>
      <c r="M20" s="22"/>
      <c r="N20" s="22"/>
      <c r="O20" s="22"/>
      <c r="P20" s="22"/>
      <c r="Q20" s="22"/>
      <c r="R20" s="22"/>
      <c r="S20" s="22"/>
      <c r="T20" s="22"/>
      <c r="U20" s="22"/>
      <c r="V20" s="22"/>
      <c r="W20" s="22"/>
      <c r="X20" s="22"/>
      <c r="Y20" s="22"/>
      <c r="Z20" s="153"/>
      <c r="AA20" s="22"/>
      <c r="AB20" s="22"/>
      <c r="AC20" s="154"/>
      <c r="AD20" s="155"/>
    </row>
    <row r="21" spans="1:30" ht="20.100000000000001" customHeight="1">
      <c r="A21" s="55"/>
      <c r="B21" s="22"/>
      <c r="C21" s="23"/>
      <c r="D21" s="22"/>
      <c r="E21" s="22"/>
      <c r="F21" s="22"/>
      <c r="G21" s="22"/>
      <c r="H21" s="22"/>
      <c r="I21" s="22"/>
      <c r="J21" s="22"/>
      <c r="K21" s="22"/>
      <c r="L21" s="22"/>
      <c r="M21" s="22"/>
      <c r="N21" s="22"/>
      <c r="O21" s="22"/>
      <c r="P21" s="22"/>
      <c r="Q21" s="22"/>
      <c r="R21" s="22"/>
      <c r="S21" s="22"/>
      <c r="T21" s="22"/>
      <c r="U21" s="22"/>
      <c r="V21" s="22"/>
      <c r="W21" s="22"/>
      <c r="X21" s="22"/>
      <c r="Y21" s="22"/>
      <c r="Z21" s="153"/>
      <c r="AA21" s="22"/>
      <c r="AB21" s="22"/>
      <c r="AC21" s="154"/>
      <c r="AD21" s="155"/>
    </row>
    <row r="22" spans="1:30" ht="20.100000000000001" customHeight="1">
      <c r="A22" s="55"/>
      <c r="B22" s="22"/>
      <c r="C22" s="23"/>
      <c r="D22" s="22"/>
      <c r="E22" s="22"/>
      <c r="F22" s="22"/>
      <c r="G22" s="22"/>
      <c r="H22" s="22"/>
      <c r="I22" s="22"/>
      <c r="J22" s="22"/>
      <c r="K22" s="22"/>
      <c r="L22" s="22"/>
      <c r="M22" s="22"/>
      <c r="N22" s="22"/>
      <c r="O22" s="22"/>
      <c r="P22" s="22"/>
      <c r="Q22" s="22"/>
      <c r="R22" s="22"/>
      <c r="S22" s="22"/>
      <c r="T22" s="22"/>
      <c r="U22" s="22"/>
      <c r="V22" s="22"/>
      <c r="W22" s="22"/>
      <c r="X22" s="22"/>
      <c r="Y22" s="22"/>
      <c r="Z22" s="153"/>
      <c r="AA22" s="22"/>
      <c r="AB22" s="22"/>
      <c r="AC22" s="154"/>
      <c r="AD22" s="155"/>
    </row>
    <row r="23" spans="1:30" ht="20.100000000000001" customHeight="1">
      <c r="A23" s="55"/>
      <c r="B23" s="22"/>
      <c r="C23" s="23"/>
      <c r="D23" s="22"/>
      <c r="E23" s="22"/>
      <c r="F23" s="22"/>
      <c r="G23" s="22"/>
      <c r="H23" s="22"/>
      <c r="I23" s="22"/>
      <c r="J23" s="22"/>
      <c r="K23" s="22"/>
      <c r="L23" s="22"/>
      <c r="M23" s="22"/>
      <c r="N23" s="22"/>
      <c r="O23" s="22"/>
      <c r="P23" s="22"/>
      <c r="Q23" s="22"/>
      <c r="R23" s="22"/>
      <c r="S23" s="22"/>
      <c r="T23" s="22"/>
      <c r="U23" s="22"/>
      <c r="V23" s="22"/>
      <c r="W23" s="22"/>
      <c r="X23" s="22"/>
      <c r="Y23" s="22"/>
      <c r="Z23" s="153"/>
      <c r="AA23" s="22"/>
      <c r="AB23" s="22"/>
      <c r="AC23" s="154"/>
      <c r="AD23" s="155"/>
    </row>
    <row r="24" spans="1:30" ht="20.100000000000001" customHeight="1">
      <c r="A24" s="55"/>
      <c r="B24" s="22"/>
      <c r="C24" s="23"/>
      <c r="D24" s="22"/>
      <c r="E24" s="22"/>
      <c r="F24" s="22"/>
      <c r="G24" s="22"/>
      <c r="H24" s="22"/>
      <c r="I24" s="22"/>
      <c r="J24" s="22"/>
      <c r="K24" s="22"/>
      <c r="L24" s="22"/>
      <c r="M24" s="22"/>
      <c r="N24" s="22"/>
      <c r="O24" s="22"/>
      <c r="P24" s="22"/>
      <c r="Q24" s="22"/>
      <c r="R24" s="22"/>
      <c r="S24" s="22"/>
      <c r="T24" s="22"/>
      <c r="U24" s="22"/>
      <c r="V24" s="22"/>
      <c r="W24" s="22"/>
      <c r="X24" s="22"/>
      <c r="Y24" s="22"/>
      <c r="Z24" s="153"/>
      <c r="AA24" s="22"/>
      <c r="AB24" s="22"/>
      <c r="AC24" s="154"/>
      <c r="AD24" s="155"/>
    </row>
    <row r="25" spans="1:30" ht="20.100000000000001" customHeight="1">
      <c r="A25" s="55"/>
      <c r="B25" s="22"/>
      <c r="C25" s="23"/>
      <c r="D25" s="22"/>
      <c r="E25" s="22"/>
      <c r="F25" s="22"/>
      <c r="G25" s="22"/>
      <c r="H25" s="22"/>
      <c r="I25" s="22"/>
      <c r="J25" s="22"/>
      <c r="K25" s="22"/>
      <c r="L25" s="22"/>
      <c r="M25" s="22"/>
      <c r="N25" s="22"/>
      <c r="O25" s="22"/>
      <c r="P25" s="22"/>
      <c r="Q25" s="22"/>
      <c r="R25" s="22"/>
      <c r="S25" s="22"/>
      <c r="T25" s="22"/>
      <c r="U25" s="22"/>
      <c r="V25" s="22"/>
      <c r="W25" s="22"/>
      <c r="X25" s="22"/>
      <c r="Y25" s="22"/>
      <c r="Z25" s="153"/>
      <c r="AA25" s="22"/>
      <c r="AB25" s="22"/>
      <c r="AC25" s="154"/>
      <c r="AD25" s="155"/>
    </row>
    <row r="26" spans="1:30" ht="20.100000000000001" customHeight="1">
      <c r="A26" s="55"/>
      <c r="B26" s="22"/>
      <c r="C26" s="23"/>
      <c r="D26" s="22"/>
      <c r="E26" s="22"/>
      <c r="F26" s="22"/>
      <c r="G26" s="22"/>
      <c r="H26" s="22"/>
      <c r="I26" s="22"/>
      <c r="J26" s="22"/>
      <c r="K26" s="22"/>
      <c r="L26" s="22"/>
      <c r="M26" s="22"/>
      <c r="N26" s="22"/>
      <c r="O26" s="22"/>
      <c r="P26" s="22"/>
      <c r="Q26" s="22"/>
      <c r="R26" s="22"/>
      <c r="S26" s="22"/>
      <c r="T26" s="22"/>
      <c r="U26" s="22"/>
      <c r="V26" s="22"/>
      <c r="W26" s="22"/>
      <c r="X26" s="22"/>
      <c r="Y26" s="22"/>
      <c r="Z26" s="153"/>
      <c r="AA26" s="22"/>
      <c r="AB26" s="22"/>
      <c r="AC26" s="154"/>
      <c r="AD26" s="155"/>
    </row>
    <row r="27" spans="1:30" ht="20.100000000000001" customHeight="1">
      <c r="A27" s="55"/>
      <c r="B27" s="22"/>
      <c r="C27" s="23"/>
      <c r="D27" s="22"/>
      <c r="E27" s="22"/>
      <c r="F27" s="22"/>
      <c r="G27" s="22"/>
      <c r="H27" s="22"/>
      <c r="I27" s="22"/>
      <c r="J27" s="22"/>
      <c r="K27" s="22"/>
      <c r="L27" s="22"/>
      <c r="M27" s="22"/>
      <c r="N27" s="22"/>
      <c r="O27" s="22"/>
      <c r="P27" s="22"/>
      <c r="Q27" s="22"/>
      <c r="R27" s="22"/>
      <c r="S27" s="22"/>
      <c r="T27" s="22"/>
      <c r="U27" s="22"/>
      <c r="V27" s="22"/>
      <c r="W27" s="22"/>
      <c r="X27" s="22"/>
      <c r="Y27" s="22"/>
      <c r="Z27" s="153"/>
      <c r="AA27" s="22"/>
      <c r="AB27" s="22"/>
      <c r="AC27" s="154"/>
      <c r="AD27" s="155"/>
    </row>
    <row r="28" spans="1:30" ht="20.100000000000001" customHeight="1">
      <c r="A28" s="55"/>
      <c r="B28" s="22"/>
      <c r="C28" s="23"/>
      <c r="D28" s="22"/>
      <c r="E28" s="22"/>
      <c r="F28" s="22"/>
      <c r="G28" s="22"/>
      <c r="H28" s="22"/>
      <c r="I28" s="22"/>
      <c r="J28" s="22"/>
      <c r="K28" s="22"/>
      <c r="L28" s="22"/>
      <c r="M28" s="22"/>
      <c r="N28" s="22"/>
      <c r="O28" s="22"/>
      <c r="P28" s="22"/>
      <c r="Q28" s="22"/>
      <c r="R28" s="22"/>
      <c r="S28" s="22"/>
      <c r="T28" s="22"/>
      <c r="U28" s="22"/>
      <c r="V28" s="22"/>
      <c r="W28" s="22"/>
      <c r="X28" s="22"/>
      <c r="Y28" s="22"/>
      <c r="Z28" s="153"/>
      <c r="AA28" s="22"/>
      <c r="AB28" s="22"/>
      <c r="AC28" s="154"/>
      <c r="AD28" s="155"/>
    </row>
    <row r="29" spans="1:30" ht="20.100000000000001" customHeight="1">
      <c r="A29" s="55"/>
      <c r="B29" s="22"/>
      <c r="C29" s="23"/>
      <c r="D29" s="22"/>
      <c r="E29" s="22"/>
      <c r="F29" s="22"/>
      <c r="G29" s="22"/>
      <c r="H29" s="22"/>
      <c r="I29" s="22"/>
      <c r="J29" s="22"/>
      <c r="K29" s="22"/>
      <c r="L29" s="22"/>
      <c r="M29" s="22"/>
      <c r="N29" s="22"/>
      <c r="O29" s="22"/>
      <c r="P29" s="22"/>
      <c r="Q29" s="22"/>
      <c r="R29" s="22"/>
      <c r="S29" s="22"/>
      <c r="T29" s="22"/>
      <c r="U29" s="22"/>
      <c r="V29" s="22"/>
      <c r="W29" s="22"/>
      <c r="X29" s="22"/>
      <c r="Y29" s="22"/>
      <c r="Z29" s="153"/>
      <c r="AA29" s="22"/>
      <c r="AB29" s="22"/>
      <c r="AC29" s="154"/>
      <c r="AD29" s="155"/>
    </row>
    <row r="30" spans="1:30" ht="20.100000000000001" customHeight="1">
      <c r="A30" s="55"/>
      <c r="B30" s="22"/>
      <c r="C30" s="23"/>
      <c r="D30" s="22"/>
      <c r="E30" s="22"/>
      <c r="F30" s="22"/>
      <c r="G30" s="22"/>
      <c r="H30" s="22"/>
      <c r="I30" s="22"/>
      <c r="J30" s="22"/>
      <c r="K30" s="22"/>
      <c r="L30" s="22"/>
      <c r="M30" s="22"/>
      <c r="N30" s="22"/>
      <c r="O30" s="22"/>
      <c r="P30" s="22"/>
      <c r="Q30" s="22"/>
      <c r="R30" s="22"/>
      <c r="S30" s="22"/>
      <c r="T30" s="22"/>
      <c r="U30" s="22"/>
      <c r="V30" s="22"/>
      <c r="W30" s="22"/>
      <c r="X30" s="22"/>
      <c r="Y30" s="22"/>
      <c r="Z30" s="153"/>
      <c r="AA30" s="22"/>
      <c r="AB30" s="22"/>
      <c r="AC30" s="154"/>
      <c r="AD30" s="155"/>
    </row>
    <row r="31" spans="1:30" ht="20.100000000000001" customHeight="1">
      <c r="A31" s="55"/>
      <c r="B31" s="22"/>
      <c r="C31" s="23"/>
      <c r="D31" s="22"/>
      <c r="E31" s="22"/>
      <c r="F31" s="22"/>
      <c r="G31" s="22"/>
      <c r="H31" s="22"/>
      <c r="I31" s="22"/>
      <c r="J31" s="22"/>
      <c r="K31" s="22"/>
      <c r="L31" s="22"/>
      <c r="M31" s="22"/>
      <c r="N31" s="22"/>
      <c r="O31" s="22"/>
      <c r="P31" s="22"/>
      <c r="Q31" s="22"/>
      <c r="R31" s="22"/>
      <c r="S31" s="22"/>
      <c r="T31" s="22"/>
      <c r="U31" s="22"/>
      <c r="V31" s="22"/>
      <c r="W31" s="22"/>
      <c r="X31" s="22"/>
      <c r="Y31" s="22"/>
      <c r="Z31" s="153"/>
      <c r="AA31" s="22"/>
      <c r="AB31" s="22"/>
      <c r="AC31" s="154"/>
      <c r="AD31" s="155"/>
    </row>
    <row r="32" spans="1:30" ht="20.100000000000001" customHeight="1">
      <c r="A32" s="55"/>
      <c r="B32" s="22"/>
      <c r="C32" s="23"/>
      <c r="D32" s="22"/>
      <c r="E32" s="22"/>
      <c r="F32" s="22"/>
      <c r="G32" s="22"/>
      <c r="H32" s="22"/>
      <c r="I32" s="22"/>
      <c r="J32" s="22"/>
      <c r="K32" s="22"/>
      <c r="L32" s="22"/>
      <c r="M32" s="22"/>
      <c r="N32" s="22"/>
      <c r="O32" s="22"/>
      <c r="P32" s="22"/>
      <c r="Q32" s="22"/>
      <c r="R32" s="22"/>
      <c r="S32" s="22"/>
      <c r="T32" s="22"/>
      <c r="U32" s="22"/>
      <c r="V32" s="22"/>
      <c r="W32" s="22"/>
      <c r="X32" s="22"/>
      <c r="Y32" s="22"/>
      <c r="Z32" s="153"/>
      <c r="AA32" s="22"/>
      <c r="AB32" s="22"/>
      <c r="AC32" s="154"/>
      <c r="AD32" s="155"/>
    </row>
    <row r="33" spans="1:30" ht="20.100000000000001" customHeight="1">
      <c r="A33" s="55"/>
      <c r="B33" s="22"/>
      <c r="C33" s="23"/>
      <c r="D33" s="22"/>
      <c r="E33" s="22"/>
      <c r="F33" s="22"/>
      <c r="G33" s="22"/>
      <c r="H33" s="22"/>
      <c r="I33" s="22"/>
      <c r="J33" s="22"/>
      <c r="K33" s="22"/>
      <c r="L33" s="22"/>
      <c r="M33" s="22"/>
      <c r="N33" s="22"/>
      <c r="O33" s="22"/>
      <c r="P33" s="22"/>
      <c r="Q33" s="22"/>
      <c r="R33" s="22"/>
      <c r="S33" s="22"/>
      <c r="T33" s="22"/>
      <c r="U33" s="22"/>
      <c r="V33" s="22"/>
      <c r="W33" s="22"/>
      <c r="X33" s="22"/>
      <c r="Y33" s="22"/>
      <c r="Z33" s="153"/>
      <c r="AA33" s="22"/>
      <c r="AB33" s="22"/>
      <c r="AC33" s="154"/>
      <c r="AD33" s="155"/>
    </row>
    <row r="34" spans="1:30" ht="20.100000000000001" customHeight="1">
      <c r="A34" s="55"/>
      <c r="B34" s="22"/>
      <c r="C34" s="23"/>
      <c r="D34" s="22"/>
      <c r="E34" s="22"/>
      <c r="F34" s="22"/>
      <c r="G34" s="22"/>
      <c r="H34" s="22"/>
      <c r="I34" s="22"/>
      <c r="J34" s="22"/>
      <c r="K34" s="22"/>
      <c r="L34" s="22"/>
      <c r="M34" s="22"/>
      <c r="N34" s="22"/>
      <c r="O34" s="22"/>
      <c r="P34" s="22"/>
      <c r="Q34" s="22"/>
      <c r="R34" s="22"/>
      <c r="S34" s="22"/>
      <c r="T34" s="22"/>
      <c r="U34" s="22"/>
      <c r="V34" s="22"/>
      <c r="W34" s="22"/>
      <c r="X34" s="22"/>
      <c r="Y34" s="22"/>
      <c r="Z34" s="153"/>
      <c r="AA34" s="22"/>
      <c r="AB34" s="22"/>
      <c r="AC34" s="154"/>
      <c r="AD34" s="155"/>
    </row>
    <row r="35" spans="1:30" ht="20.100000000000001" customHeight="1">
      <c r="A35" s="55"/>
      <c r="B35" s="22"/>
      <c r="C35" s="23"/>
      <c r="D35" s="22"/>
      <c r="E35" s="22"/>
      <c r="F35" s="22"/>
      <c r="G35" s="22"/>
      <c r="H35" s="22"/>
      <c r="I35" s="22"/>
      <c r="J35" s="22"/>
      <c r="K35" s="22"/>
      <c r="L35" s="22"/>
      <c r="M35" s="22"/>
      <c r="N35" s="22"/>
      <c r="O35" s="22"/>
      <c r="P35" s="22"/>
      <c r="Q35" s="22"/>
      <c r="R35" s="22"/>
      <c r="S35" s="22"/>
      <c r="T35" s="22"/>
      <c r="U35" s="22"/>
      <c r="V35" s="22"/>
      <c r="W35" s="22"/>
      <c r="X35" s="22"/>
      <c r="Y35" s="22"/>
      <c r="Z35" s="153"/>
      <c r="AA35" s="22"/>
      <c r="AB35" s="22"/>
      <c r="AC35" s="154"/>
      <c r="AD35" s="155"/>
    </row>
    <row r="36" spans="1:30" ht="20.100000000000001" customHeight="1">
      <c r="A36" s="55"/>
      <c r="B36" s="22"/>
      <c r="C36" s="23"/>
      <c r="D36" s="22"/>
      <c r="E36" s="22"/>
      <c r="F36" s="22"/>
      <c r="G36" s="22"/>
      <c r="H36" s="22"/>
      <c r="I36" s="22"/>
      <c r="J36" s="22"/>
      <c r="K36" s="22"/>
      <c r="L36" s="22"/>
      <c r="M36" s="22"/>
      <c r="N36" s="22"/>
      <c r="O36" s="22"/>
      <c r="P36" s="22"/>
      <c r="Q36" s="22"/>
      <c r="R36" s="22"/>
      <c r="S36" s="22"/>
      <c r="T36" s="22"/>
      <c r="U36" s="22"/>
      <c r="V36" s="22"/>
      <c r="W36" s="22"/>
      <c r="X36" s="22"/>
      <c r="Y36" s="22"/>
      <c r="Z36" s="153"/>
      <c r="AA36" s="22"/>
      <c r="AB36" s="22"/>
      <c r="AC36" s="154"/>
      <c r="AD36" s="155"/>
    </row>
    <row r="37" spans="1:30" ht="20.100000000000001" customHeight="1">
      <c r="A37" s="55"/>
      <c r="B37" s="22"/>
      <c r="C37" s="23"/>
      <c r="D37" s="22"/>
      <c r="E37" s="22"/>
      <c r="F37" s="22"/>
      <c r="G37" s="22"/>
      <c r="H37" s="22"/>
      <c r="I37" s="22"/>
      <c r="J37" s="22"/>
      <c r="K37" s="22"/>
      <c r="L37" s="22"/>
      <c r="M37" s="22"/>
      <c r="N37" s="22"/>
      <c r="O37" s="22"/>
      <c r="P37" s="22"/>
      <c r="Q37" s="22"/>
      <c r="R37" s="22"/>
      <c r="S37" s="22"/>
      <c r="T37" s="22"/>
      <c r="U37" s="22"/>
      <c r="V37" s="22"/>
      <c r="W37" s="22"/>
      <c r="X37" s="22"/>
      <c r="Y37" s="22"/>
      <c r="Z37" s="153"/>
      <c r="AA37" s="22"/>
      <c r="AB37" s="22"/>
      <c r="AC37" s="154"/>
      <c r="AD37" s="155"/>
    </row>
    <row r="38" spans="1:30" ht="33.75" customHeight="1">
      <c r="A38" s="840" t="s">
        <v>397</v>
      </c>
      <c r="B38" s="840"/>
      <c r="C38" s="840"/>
      <c r="D38" s="840"/>
      <c r="E38" s="840"/>
      <c r="F38" s="840"/>
      <c r="G38" s="840"/>
      <c r="H38" s="840"/>
      <c r="I38" s="840"/>
      <c r="J38" s="840"/>
      <c r="K38" s="840"/>
      <c r="L38" s="840"/>
      <c r="M38" s="840"/>
      <c r="N38" s="840"/>
      <c r="O38" s="840"/>
      <c r="P38" s="840"/>
      <c r="Q38" s="840"/>
      <c r="R38" s="840"/>
      <c r="S38" s="840"/>
      <c r="T38" s="840"/>
      <c r="U38" s="840"/>
      <c r="V38" s="840"/>
      <c r="W38" s="840"/>
      <c r="X38" s="840"/>
      <c r="Y38" s="840"/>
      <c r="Z38" s="840"/>
      <c r="AA38" s="840"/>
      <c r="AB38" s="840"/>
      <c r="AC38" s="840"/>
      <c r="AD38" s="840"/>
    </row>
    <row r="39" spans="1:30" ht="15.75" customHeight="1">
      <c r="A39" s="833" t="s">
        <v>398</v>
      </c>
      <c r="B39" s="833"/>
      <c r="C39" s="833"/>
      <c r="D39" s="833"/>
      <c r="E39" s="833"/>
      <c r="F39" s="833"/>
      <c r="G39" s="833"/>
      <c r="H39" s="833"/>
      <c r="I39" s="833"/>
      <c r="J39" s="833"/>
      <c r="K39" s="833"/>
      <c r="L39" s="833"/>
      <c r="M39" s="833"/>
      <c r="N39" s="833"/>
      <c r="O39" s="833"/>
      <c r="P39" s="833"/>
      <c r="Q39" s="833"/>
      <c r="R39" s="833"/>
      <c r="S39" s="833"/>
      <c r="T39" s="833"/>
      <c r="U39" s="833"/>
      <c r="V39" s="833"/>
      <c r="W39" s="833"/>
      <c r="X39" s="833"/>
      <c r="Y39" s="833"/>
      <c r="Z39" s="833"/>
      <c r="AA39" s="833"/>
      <c r="AB39" s="833"/>
      <c r="AC39" s="833"/>
      <c r="AD39" s="833"/>
    </row>
    <row r="40" spans="1:30" ht="15.75" customHeight="1">
      <c r="A40" s="833" t="s">
        <v>399</v>
      </c>
      <c r="B40" s="833"/>
      <c r="C40" s="833"/>
      <c r="D40" s="833"/>
      <c r="E40" s="833"/>
      <c r="F40" s="833"/>
      <c r="G40" s="833"/>
      <c r="H40" s="833"/>
      <c r="I40" s="833"/>
      <c r="J40" s="833"/>
      <c r="K40" s="833"/>
      <c r="L40" s="833"/>
      <c r="M40" s="833"/>
      <c r="N40" s="833"/>
      <c r="O40" s="833"/>
      <c r="P40" s="833"/>
      <c r="Q40" s="833"/>
      <c r="R40" s="833"/>
      <c r="S40" s="833"/>
      <c r="T40" s="833"/>
      <c r="U40" s="833"/>
      <c r="V40" s="833"/>
      <c r="W40" s="833"/>
      <c r="X40" s="833"/>
      <c r="Y40" s="833"/>
      <c r="Z40" s="833"/>
      <c r="AA40" s="833"/>
      <c r="AB40" s="833"/>
      <c r="AC40" s="833"/>
      <c r="AD40" s="833"/>
    </row>
    <row r="41" spans="1:30" ht="19.5" customHeight="1">
      <c r="A41" s="840" t="s">
        <v>400</v>
      </c>
      <c r="B41" s="840"/>
      <c r="C41" s="840"/>
      <c r="D41" s="840"/>
      <c r="E41" s="840"/>
      <c r="F41" s="840"/>
      <c r="G41" s="840"/>
      <c r="H41" s="840"/>
      <c r="I41" s="840"/>
      <c r="J41" s="840"/>
      <c r="K41" s="840"/>
      <c r="L41" s="840"/>
      <c r="M41" s="840"/>
      <c r="N41" s="840"/>
      <c r="O41" s="840"/>
      <c r="P41" s="840"/>
      <c r="Q41" s="840"/>
      <c r="R41" s="840"/>
      <c r="S41" s="840"/>
      <c r="T41" s="840"/>
      <c r="U41" s="840"/>
      <c r="V41" s="840"/>
      <c r="W41" s="840"/>
      <c r="X41" s="840"/>
      <c r="Y41" s="840"/>
      <c r="Z41" s="840"/>
      <c r="AA41" s="840"/>
      <c r="AB41" s="840"/>
      <c r="AC41" s="840"/>
      <c r="AD41" s="840"/>
    </row>
    <row r="42" spans="1:30" ht="30" customHeight="1">
      <c r="A42" s="840" t="s">
        <v>401</v>
      </c>
      <c r="B42" s="840"/>
      <c r="C42" s="840"/>
      <c r="D42" s="840"/>
      <c r="E42" s="840"/>
      <c r="F42" s="840"/>
      <c r="G42" s="840"/>
      <c r="H42" s="840"/>
      <c r="I42" s="840"/>
      <c r="J42" s="840"/>
      <c r="K42" s="840"/>
      <c r="L42" s="840"/>
      <c r="M42" s="840"/>
      <c r="N42" s="840"/>
      <c r="O42" s="840"/>
      <c r="P42" s="840"/>
      <c r="Q42" s="840"/>
      <c r="R42" s="840"/>
      <c r="S42" s="840"/>
      <c r="T42" s="840"/>
      <c r="U42" s="840"/>
      <c r="V42" s="840"/>
      <c r="W42" s="840"/>
      <c r="X42" s="840"/>
      <c r="Y42" s="840"/>
      <c r="Z42" s="840"/>
      <c r="AA42" s="840"/>
      <c r="AB42" s="840"/>
      <c r="AC42" s="840"/>
      <c r="AD42" s="840"/>
    </row>
    <row r="43" spans="1:30" ht="49.5" customHeight="1">
      <c r="A43" s="841" t="s">
        <v>402</v>
      </c>
      <c r="B43" s="841"/>
      <c r="C43" s="841"/>
      <c r="D43" s="841"/>
      <c r="E43" s="841"/>
      <c r="F43" s="841"/>
      <c r="G43" s="841"/>
      <c r="H43" s="841"/>
      <c r="I43" s="841"/>
      <c r="J43" s="841"/>
      <c r="K43" s="841"/>
      <c r="L43" s="841"/>
      <c r="M43" s="841"/>
      <c r="N43" s="841"/>
      <c r="O43" s="841"/>
      <c r="P43" s="841"/>
      <c r="Q43" s="841"/>
      <c r="R43" s="841"/>
      <c r="S43" s="841"/>
      <c r="T43" s="841"/>
      <c r="U43" s="841"/>
      <c r="V43" s="841"/>
      <c r="W43" s="841"/>
      <c r="X43" s="841"/>
      <c r="Y43" s="841"/>
      <c r="Z43" s="841"/>
      <c r="AA43" s="841"/>
      <c r="AB43" s="841"/>
      <c r="AC43" s="841"/>
      <c r="AD43" s="841"/>
    </row>
    <row r="44" spans="1:30" ht="18.75" customHeight="1">
      <c r="A44" s="833" t="s">
        <v>403</v>
      </c>
      <c r="B44" s="833"/>
      <c r="C44" s="833"/>
      <c r="D44" s="833"/>
      <c r="E44" s="833"/>
      <c r="F44" s="833"/>
      <c r="G44" s="833"/>
      <c r="H44" s="833"/>
      <c r="I44" s="833"/>
      <c r="J44" s="833"/>
      <c r="K44" s="833"/>
      <c r="L44" s="833"/>
      <c r="M44" s="833"/>
      <c r="N44" s="833"/>
      <c r="O44" s="833"/>
      <c r="P44" s="833"/>
      <c r="Q44" s="833"/>
      <c r="R44" s="833"/>
      <c r="S44" s="833"/>
      <c r="T44" s="833"/>
      <c r="U44" s="833"/>
      <c r="V44" s="833"/>
      <c r="W44" s="833"/>
      <c r="X44" s="833"/>
      <c r="Y44" s="833"/>
      <c r="Z44" s="833"/>
      <c r="AA44" s="833"/>
      <c r="AB44" s="833"/>
      <c r="AC44" s="833"/>
      <c r="AD44" s="833"/>
    </row>
    <row r="45" spans="1:30" ht="18.75" customHeight="1">
      <c r="A45" s="833" t="s">
        <v>404</v>
      </c>
      <c r="B45" s="833"/>
      <c r="C45" s="833"/>
      <c r="D45" s="833"/>
      <c r="E45" s="833"/>
      <c r="F45" s="833"/>
      <c r="G45" s="833"/>
      <c r="H45" s="833"/>
      <c r="I45" s="833"/>
      <c r="J45" s="833"/>
      <c r="K45" s="833"/>
      <c r="L45" s="833"/>
      <c r="M45" s="833"/>
      <c r="N45" s="833"/>
      <c r="O45" s="833"/>
      <c r="P45" s="833"/>
      <c r="Q45" s="833"/>
      <c r="R45" s="833"/>
      <c r="S45" s="833"/>
      <c r="T45" s="833"/>
      <c r="U45" s="833"/>
      <c r="V45" s="833"/>
      <c r="W45" s="833"/>
      <c r="X45" s="833"/>
      <c r="Y45" s="833"/>
      <c r="Z45" s="833"/>
      <c r="AA45" s="833"/>
      <c r="AB45" s="833"/>
      <c r="AC45" s="833"/>
      <c r="AD45" s="833"/>
    </row>
    <row r="46" spans="1:30" ht="18.75">
      <c r="A46" s="322"/>
      <c r="B46" s="322"/>
    </row>
    <row r="47" spans="1:30" ht="18.75">
      <c r="A47" s="322"/>
      <c r="B47" s="322"/>
    </row>
    <row r="48" spans="1:30" ht="18.75">
      <c r="A48" s="322"/>
      <c r="B48" s="322"/>
    </row>
    <row r="49" spans="1:2" ht="18.75">
      <c r="A49" s="322"/>
      <c r="B49" s="322"/>
    </row>
    <row r="50" spans="1:2" ht="18.75">
      <c r="A50" s="322"/>
      <c r="B50" s="322"/>
    </row>
    <row r="51" spans="1:2" ht="18.75">
      <c r="A51" s="322"/>
      <c r="B51" s="322"/>
    </row>
    <row r="52" spans="1:2" ht="18.75">
      <c r="A52" s="322"/>
      <c r="B52" s="322"/>
    </row>
    <row r="53" spans="1:2" ht="18.75">
      <c r="A53" s="322"/>
      <c r="B53" s="322"/>
    </row>
    <row r="54" spans="1:2" ht="18.75">
      <c r="A54" s="322"/>
      <c r="B54" s="322"/>
    </row>
    <row r="55" spans="1:2" ht="18.75">
      <c r="A55" s="322"/>
      <c r="B55" s="322"/>
    </row>
    <row r="56" spans="1:2" ht="18.75">
      <c r="A56" s="322"/>
      <c r="B56" s="322"/>
    </row>
    <row r="57" spans="1:2" ht="18.75">
      <c r="A57" s="322"/>
      <c r="B57" s="322"/>
    </row>
    <row r="58" spans="1:2" ht="18.75">
      <c r="A58" s="322"/>
      <c r="B58" s="322"/>
    </row>
    <row r="59" spans="1:2" ht="18.75">
      <c r="A59" s="322"/>
      <c r="B59" s="322"/>
    </row>
    <row r="60" spans="1:2" ht="18.75">
      <c r="A60" s="322"/>
      <c r="B60" s="322"/>
    </row>
    <row r="61" spans="1:2" ht="18.75">
      <c r="A61" s="322"/>
      <c r="B61" s="322"/>
    </row>
    <row r="62" spans="1:2" ht="18.75">
      <c r="A62" s="322"/>
      <c r="B62" s="322"/>
    </row>
    <row r="63" spans="1:2" ht="18.75">
      <c r="A63" s="322"/>
      <c r="B63" s="322"/>
    </row>
    <row r="64" spans="1:2" ht="18.75">
      <c r="A64" s="322"/>
      <c r="B64" s="322"/>
    </row>
    <row r="65" spans="1:2" ht="18.75">
      <c r="A65" s="322"/>
      <c r="B65" s="322"/>
    </row>
  </sheetData>
  <mergeCells count="22">
    <mergeCell ref="A45:AD45"/>
    <mergeCell ref="AA2:AA3"/>
    <mergeCell ref="AB2:AB3"/>
    <mergeCell ref="AC2:AC3"/>
    <mergeCell ref="AD2:AD3"/>
    <mergeCell ref="A38:AD38"/>
    <mergeCell ref="A39:AD39"/>
    <mergeCell ref="A40:AD40"/>
    <mergeCell ref="A41:AD41"/>
    <mergeCell ref="A42:AD42"/>
    <mergeCell ref="A43:AD43"/>
    <mergeCell ref="A44:AD44"/>
    <mergeCell ref="A1:AD1"/>
    <mergeCell ref="A2:A3"/>
    <mergeCell ref="B2:B3"/>
    <mergeCell ref="C2:C3"/>
    <mergeCell ref="D2:D3"/>
    <mergeCell ref="E2:E3"/>
    <mergeCell ref="F2:G2"/>
    <mergeCell ref="H2:M3"/>
    <mergeCell ref="N2:V3"/>
    <mergeCell ref="W2:Z3"/>
  </mergeCells>
  <phoneticPr fontId="4"/>
  <pageMargins left="0.23622047244094491" right="0.23622047244094491" top="0" bottom="0" header="0.31496062992125984" footer="0.31496062992125984"/>
  <pageSetup paperSize="8" scale="93"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260"/>
  <sheetViews>
    <sheetView zoomScaleNormal="100" zoomScaleSheetLayoutView="90" workbookViewId="0">
      <selection activeCell="D95" sqref="D95"/>
    </sheetView>
  </sheetViews>
  <sheetFormatPr defaultColWidth="9" defaultRowHeight="13.5"/>
  <cols>
    <col min="1" max="1" width="6" style="405" customWidth="1"/>
    <col min="2" max="2" width="6.5" style="405" customWidth="1"/>
    <col min="3" max="3" width="51.75" style="405" customWidth="1"/>
    <col min="4" max="4" width="5.875" style="405" customWidth="1"/>
    <col min="5" max="5" width="4.125" style="405" customWidth="1"/>
    <col min="6" max="10" width="4.625" style="405" customWidth="1"/>
    <col min="11" max="11" width="5.875" style="405" customWidth="1"/>
    <col min="12" max="12" width="9" style="405"/>
    <col min="13" max="13" width="12.875" style="405" bestFit="1" customWidth="1"/>
    <col min="14" max="16384" width="9" style="405"/>
  </cols>
  <sheetData>
    <row r="1" spans="1:19" ht="46.5" customHeight="1" thickBot="1">
      <c r="A1" s="911" t="s">
        <v>0</v>
      </c>
      <c r="B1" s="911"/>
      <c r="C1" s="911"/>
      <c r="D1" s="911"/>
      <c r="E1" s="911"/>
      <c r="F1" s="911"/>
      <c r="G1" s="911"/>
      <c r="H1" s="911"/>
      <c r="I1" s="911"/>
      <c r="J1" s="911"/>
    </row>
    <row r="2" spans="1:19" ht="24" customHeight="1">
      <c r="A2" s="810" t="s">
        <v>1</v>
      </c>
      <c r="B2" s="834" t="s">
        <v>474</v>
      </c>
      <c r="C2" s="814" t="s">
        <v>3</v>
      </c>
      <c r="D2" s="834" t="s">
        <v>564</v>
      </c>
      <c r="E2" s="834" t="s">
        <v>565</v>
      </c>
      <c r="F2" s="834"/>
      <c r="G2" s="834"/>
      <c r="H2" s="834"/>
      <c r="I2" s="834"/>
      <c r="J2" s="834"/>
      <c r="K2" s="912" t="s">
        <v>566</v>
      </c>
    </row>
    <row r="3" spans="1:19" ht="18" customHeight="1" thickBot="1">
      <c r="A3" s="811"/>
      <c r="B3" s="835"/>
      <c r="C3" s="815"/>
      <c r="D3" s="815"/>
      <c r="E3" s="835"/>
      <c r="F3" s="835"/>
      <c r="G3" s="835"/>
      <c r="H3" s="835"/>
      <c r="I3" s="835"/>
      <c r="J3" s="835"/>
      <c r="K3" s="913"/>
      <c r="M3" s="540"/>
      <c r="N3" s="355" t="s">
        <v>567</v>
      </c>
      <c r="O3" s="355" t="s">
        <v>568</v>
      </c>
      <c r="P3" s="355" t="s">
        <v>569</v>
      </c>
      <c r="Q3" s="355" t="s">
        <v>570</v>
      </c>
      <c r="R3" s="119" t="s">
        <v>571</v>
      </c>
      <c r="S3" s="355" t="s">
        <v>572</v>
      </c>
    </row>
    <row r="4" spans="1:19" ht="18" customHeight="1">
      <c r="A4" s="325" t="s">
        <v>224</v>
      </c>
      <c r="B4" s="511">
        <v>2307</v>
      </c>
      <c r="C4" s="29" t="s">
        <v>232</v>
      </c>
      <c r="D4" s="802">
        <v>34</v>
      </c>
      <c r="E4" s="30">
        <f>COUNT(D4)</f>
        <v>1</v>
      </c>
      <c r="F4" s="30">
        <v>2</v>
      </c>
      <c r="G4" s="30">
        <v>3</v>
      </c>
      <c r="H4" s="30"/>
      <c r="I4" s="30"/>
      <c r="J4" s="30"/>
      <c r="K4" s="498">
        <v>1</v>
      </c>
      <c r="M4" s="540"/>
      <c r="N4" s="355">
        <v>1</v>
      </c>
      <c r="O4" s="355">
        <v>2</v>
      </c>
      <c r="P4" s="355">
        <v>3</v>
      </c>
      <c r="Q4" s="355">
        <v>4</v>
      </c>
      <c r="R4" s="355">
        <v>5</v>
      </c>
      <c r="S4" s="355">
        <v>6</v>
      </c>
    </row>
    <row r="5" spans="1:19" ht="18" customHeight="1">
      <c r="A5" s="152" t="s">
        <v>52</v>
      </c>
      <c r="B5" s="38" t="s">
        <v>57</v>
      </c>
      <c r="C5" s="43" t="s">
        <v>58</v>
      </c>
      <c r="D5" s="38">
        <v>22</v>
      </c>
      <c r="E5" s="38">
        <v>1</v>
      </c>
      <c r="F5" s="38">
        <v>2</v>
      </c>
      <c r="G5" s="38"/>
      <c r="H5" s="38"/>
      <c r="I5" s="38"/>
      <c r="J5" s="38"/>
      <c r="K5" s="390">
        <v>1</v>
      </c>
      <c r="M5" s="328" t="s">
        <v>412</v>
      </c>
      <c r="N5" s="556">
        <v>39</v>
      </c>
      <c r="O5" s="556">
        <v>77</v>
      </c>
      <c r="P5" s="556">
        <v>60</v>
      </c>
      <c r="Q5" s="556">
        <v>4</v>
      </c>
      <c r="R5" s="556">
        <v>6</v>
      </c>
      <c r="S5" s="556">
        <v>36</v>
      </c>
    </row>
    <row r="6" spans="1:19" ht="18" customHeight="1">
      <c r="A6" s="152" t="s">
        <v>123</v>
      </c>
      <c r="B6" s="38">
        <v>1101</v>
      </c>
      <c r="C6" s="43" t="s">
        <v>124</v>
      </c>
      <c r="D6" s="38">
        <v>63</v>
      </c>
      <c r="E6" s="38">
        <v>1</v>
      </c>
      <c r="F6" s="38">
        <v>2</v>
      </c>
      <c r="G6" s="38"/>
      <c r="H6" s="38"/>
      <c r="I6" s="38"/>
      <c r="J6" s="38"/>
      <c r="K6" s="390">
        <v>1</v>
      </c>
      <c r="M6" s="328" t="s">
        <v>573</v>
      </c>
      <c r="N6" s="556">
        <v>50</v>
      </c>
      <c r="O6" s="556">
        <v>34</v>
      </c>
      <c r="P6" s="556">
        <v>25</v>
      </c>
      <c r="Q6" s="556">
        <v>8</v>
      </c>
      <c r="R6" s="556">
        <v>1</v>
      </c>
      <c r="S6" s="556">
        <v>13</v>
      </c>
    </row>
    <row r="7" spans="1:19" ht="18" customHeight="1">
      <c r="A7" s="152" t="s">
        <v>137</v>
      </c>
      <c r="B7" s="38">
        <v>1402</v>
      </c>
      <c r="C7" s="43" t="s">
        <v>494</v>
      </c>
      <c r="D7" s="38">
        <v>21</v>
      </c>
      <c r="E7" s="38">
        <v>1</v>
      </c>
      <c r="F7" s="38"/>
      <c r="G7" s="38"/>
      <c r="H7" s="38"/>
      <c r="I7" s="38"/>
      <c r="J7" s="38"/>
      <c r="K7" s="390">
        <v>1</v>
      </c>
      <c r="M7" s="156" t="s">
        <v>574</v>
      </c>
      <c r="N7" s="556">
        <v>31</v>
      </c>
      <c r="O7" s="556">
        <v>16</v>
      </c>
      <c r="P7" s="556">
        <v>14</v>
      </c>
      <c r="Q7" s="556">
        <v>4</v>
      </c>
      <c r="R7" s="556">
        <v>3</v>
      </c>
      <c r="S7" s="556">
        <v>10</v>
      </c>
    </row>
    <row r="8" spans="1:19" ht="18" customHeight="1">
      <c r="A8" s="71" t="s">
        <v>167</v>
      </c>
      <c r="B8" s="38">
        <v>1803</v>
      </c>
      <c r="C8" s="43" t="s">
        <v>170</v>
      </c>
      <c r="D8" s="38">
        <v>21</v>
      </c>
      <c r="E8" s="38">
        <v>1</v>
      </c>
      <c r="F8" s="38"/>
      <c r="G8" s="38"/>
      <c r="H8" s="38"/>
      <c r="I8" s="38"/>
      <c r="J8" s="38"/>
      <c r="K8" s="390">
        <v>1</v>
      </c>
    </row>
    <row r="9" spans="1:19" ht="18" customHeight="1">
      <c r="A9" s="152" t="s">
        <v>214</v>
      </c>
      <c r="B9" s="36">
        <v>2202</v>
      </c>
      <c r="C9" s="43" t="s">
        <v>216</v>
      </c>
      <c r="D9" s="38">
        <v>21</v>
      </c>
      <c r="E9" s="38">
        <v>1</v>
      </c>
      <c r="F9" s="38"/>
      <c r="G9" s="38"/>
      <c r="H9" s="38"/>
      <c r="I9" s="38"/>
      <c r="J9" s="38"/>
      <c r="K9" s="390">
        <v>1</v>
      </c>
    </row>
    <row r="10" spans="1:19" ht="18" customHeight="1">
      <c r="A10" s="152" t="s">
        <v>352</v>
      </c>
      <c r="B10" s="38">
        <v>4409</v>
      </c>
      <c r="C10" s="43" t="s">
        <v>513</v>
      </c>
      <c r="D10" s="38">
        <v>21</v>
      </c>
      <c r="E10" s="38">
        <v>1</v>
      </c>
      <c r="F10" s="38"/>
      <c r="G10" s="38"/>
      <c r="H10" s="38"/>
      <c r="I10" s="38"/>
      <c r="J10" s="38"/>
      <c r="K10" s="390">
        <v>1</v>
      </c>
    </row>
    <row r="11" spans="1:19" ht="18" customHeight="1">
      <c r="A11" s="152" t="s">
        <v>214</v>
      </c>
      <c r="B11" s="36">
        <v>2208</v>
      </c>
      <c r="C11" s="43" t="s">
        <v>222</v>
      </c>
      <c r="D11" s="38">
        <v>24</v>
      </c>
      <c r="E11" s="38">
        <v>1</v>
      </c>
      <c r="F11" s="38"/>
      <c r="G11" s="38"/>
      <c r="H11" s="38"/>
      <c r="I11" s="38"/>
      <c r="J11" s="38"/>
      <c r="K11" s="390">
        <v>1</v>
      </c>
    </row>
    <row r="12" spans="1:19" ht="18" customHeight="1">
      <c r="A12" s="152" t="s">
        <v>63</v>
      </c>
      <c r="B12" s="38" t="s">
        <v>68</v>
      </c>
      <c r="C12" s="43" t="s">
        <v>69</v>
      </c>
      <c r="D12" s="38">
        <v>25</v>
      </c>
      <c r="E12" s="38">
        <v>1</v>
      </c>
      <c r="F12" s="38"/>
      <c r="G12" s="38"/>
      <c r="H12" s="38"/>
      <c r="I12" s="38"/>
      <c r="J12" s="38"/>
      <c r="K12" s="390">
        <v>1</v>
      </c>
    </row>
    <row r="13" spans="1:19" ht="18" customHeight="1">
      <c r="A13" s="152" t="s">
        <v>123</v>
      </c>
      <c r="B13" s="38">
        <v>1104</v>
      </c>
      <c r="C13" s="43" t="s">
        <v>127</v>
      </c>
      <c r="D13" s="38">
        <v>31</v>
      </c>
      <c r="E13" s="38">
        <v>1</v>
      </c>
      <c r="F13" s="38"/>
      <c r="G13" s="38"/>
      <c r="H13" s="38"/>
      <c r="I13" s="38"/>
      <c r="J13" s="38"/>
      <c r="K13" s="390">
        <v>1</v>
      </c>
    </row>
    <row r="14" spans="1:19" ht="18" customHeight="1">
      <c r="A14" s="71" t="s">
        <v>192</v>
      </c>
      <c r="B14" s="24">
        <v>2109</v>
      </c>
      <c r="C14" s="73" t="s">
        <v>201</v>
      </c>
      <c r="D14" s="38">
        <v>31</v>
      </c>
      <c r="E14" s="38">
        <v>1</v>
      </c>
      <c r="F14" s="38"/>
      <c r="G14" s="38"/>
      <c r="H14" s="38"/>
      <c r="I14" s="38"/>
      <c r="J14" s="38"/>
      <c r="K14" s="390">
        <v>1</v>
      </c>
    </row>
    <row r="15" spans="1:19" ht="18" customHeight="1">
      <c r="A15" s="35" t="s">
        <v>214</v>
      </c>
      <c r="B15" s="36">
        <v>2206</v>
      </c>
      <c r="C15" s="43" t="s">
        <v>220</v>
      </c>
      <c r="D15" s="38">
        <v>31</v>
      </c>
      <c r="E15" s="38">
        <v>1</v>
      </c>
      <c r="F15" s="38"/>
      <c r="G15" s="38"/>
      <c r="H15" s="38"/>
      <c r="I15" s="38"/>
      <c r="J15" s="38"/>
      <c r="K15" s="390">
        <v>1</v>
      </c>
    </row>
    <row r="16" spans="1:19" ht="18" customHeight="1">
      <c r="A16" s="152" t="s">
        <v>52</v>
      </c>
      <c r="B16" s="38" t="s">
        <v>61</v>
      </c>
      <c r="C16" s="43" t="s">
        <v>62</v>
      </c>
      <c r="D16" s="38">
        <v>33</v>
      </c>
      <c r="E16" s="38">
        <v>1</v>
      </c>
      <c r="F16" s="38"/>
      <c r="G16" s="38"/>
      <c r="H16" s="38"/>
      <c r="I16" s="38"/>
      <c r="J16" s="38"/>
      <c r="K16" s="390">
        <v>1</v>
      </c>
    </row>
    <row r="17" spans="1:16" ht="18" customHeight="1">
      <c r="A17" s="152" t="s">
        <v>142</v>
      </c>
      <c r="B17" s="38">
        <v>1501</v>
      </c>
      <c r="C17" s="43" t="s">
        <v>496</v>
      </c>
      <c r="D17" s="38">
        <v>33</v>
      </c>
      <c r="E17" s="38">
        <v>1</v>
      </c>
      <c r="F17" s="38"/>
      <c r="G17" s="38"/>
      <c r="H17" s="38"/>
      <c r="I17" s="38"/>
      <c r="J17" s="38"/>
      <c r="K17" s="390">
        <v>1</v>
      </c>
    </row>
    <row r="18" spans="1:16" ht="18" customHeight="1">
      <c r="A18" s="152" t="s">
        <v>281</v>
      </c>
      <c r="B18" s="38">
        <v>3201</v>
      </c>
      <c r="C18" s="43" t="s">
        <v>282</v>
      </c>
      <c r="D18" s="38">
        <v>33</v>
      </c>
      <c r="E18" s="38">
        <v>1</v>
      </c>
      <c r="F18" s="38"/>
      <c r="G18" s="38"/>
      <c r="H18" s="38"/>
      <c r="I18" s="38"/>
      <c r="J18" s="38"/>
      <c r="K18" s="390">
        <v>1</v>
      </c>
    </row>
    <row r="19" spans="1:16" ht="18" customHeight="1">
      <c r="A19" s="152" t="s">
        <v>281</v>
      </c>
      <c r="B19" s="38">
        <v>3202</v>
      </c>
      <c r="C19" s="43" t="s">
        <v>283</v>
      </c>
      <c r="D19" s="38">
        <v>33</v>
      </c>
      <c r="E19" s="38">
        <v>1</v>
      </c>
      <c r="F19" s="38"/>
      <c r="G19" s="38"/>
      <c r="H19" s="38"/>
      <c r="I19" s="38"/>
      <c r="J19" s="38"/>
      <c r="K19" s="390">
        <v>1</v>
      </c>
    </row>
    <row r="20" spans="1:16" ht="18" customHeight="1">
      <c r="A20" s="71" t="s">
        <v>281</v>
      </c>
      <c r="B20" s="24">
        <v>3204</v>
      </c>
      <c r="C20" s="73" t="s">
        <v>285</v>
      </c>
      <c r="D20" s="24">
        <v>33</v>
      </c>
      <c r="E20" s="555">
        <v>1</v>
      </c>
      <c r="F20" s="24"/>
      <c r="G20" s="24"/>
      <c r="H20" s="24"/>
      <c r="I20" s="24"/>
      <c r="J20" s="24"/>
      <c r="K20" s="392">
        <v>1</v>
      </c>
    </row>
    <row r="21" spans="1:16" ht="18" customHeight="1">
      <c r="A21" s="152" t="s">
        <v>333</v>
      </c>
      <c r="B21" s="38">
        <v>4204</v>
      </c>
      <c r="C21" s="43" t="s">
        <v>337</v>
      </c>
      <c r="D21" s="38">
        <v>33</v>
      </c>
      <c r="E21" s="38">
        <v>1</v>
      </c>
      <c r="F21" s="38"/>
      <c r="G21" s="38"/>
      <c r="H21" s="38"/>
      <c r="I21" s="38"/>
      <c r="J21" s="38"/>
      <c r="K21" s="390">
        <v>1</v>
      </c>
    </row>
    <row r="22" spans="1:16" ht="18" customHeight="1">
      <c r="A22" s="152" t="s">
        <v>224</v>
      </c>
      <c r="B22" s="332">
        <v>2306</v>
      </c>
      <c r="C22" s="43" t="s">
        <v>231</v>
      </c>
      <c r="D22" s="38">
        <v>35</v>
      </c>
      <c r="E22" s="38">
        <v>1</v>
      </c>
      <c r="F22" s="38"/>
      <c r="G22" s="38"/>
      <c r="H22" s="38"/>
      <c r="I22" s="38"/>
      <c r="J22" s="38"/>
      <c r="K22" s="390">
        <v>1</v>
      </c>
    </row>
    <row r="23" spans="1:16" ht="18" customHeight="1">
      <c r="A23" s="71" t="s">
        <v>185</v>
      </c>
      <c r="B23" s="24">
        <v>2001</v>
      </c>
      <c r="C23" s="73" t="s">
        <v>186</v>
      </c>
      <c r="D23" s="24">
        <v>36</v>
      </c>
      <c r="E23" s="38">
        <v>1</v>
      </c>
      <c r="F23" s="38"/>
      <c r="G23" s="38"/>
      <c r="H23" s="38"/>
      <c r="I23" s="38"/>
      <c r="J23" s="38"/>
      <c r="K23" s="392">
        <v>1</v>
      </c>
    </row>
    <row r="24" spans="1:16" ht="18" customHeight="1">
      <c r="A24" s="152" t="s">
        <v>281</v>
      </c>
      <c r="B24" s="38">
        <v>3203</v>
      </c>
      <c r="C24" s="43" t="s">
        <v>284</v>
      </c>
      <c r="D24" s="38">
        <v>36</v>
      </c>
      <c r="E24" s="554">
        <v>1</v>
      </c>
      <c r="F24" s="38"/>
      <c r="G24" s="38"/>
      <c r="H24" s="38"/>
      <c r="I24" s="38"/>
      <c r="J24" s="38"/>
      <c r="K24" s="390">
        <v>1</v>
      </c>
    </row>
    <row r="25" spans="1:16" ht="18" customHeight="1">
      <c r="A25" s="71" t="s">
        <v>281</v>
      </c>
      <c r="B25" s="24">
        <v>3205</v>
      </c>
      <c r="C25" s="73" t="s">
        <v>286</v>
      </c>
      <c r="D25" s="24">
        <v>36</v>
      </c>
      <c r="E25" s="555">
        <v>1</v>
      </c>
      <c r="F25" s="541"/>
      <c r="G25" s="24"/>
      <c r="H25" s="24"/>
      <c r="I25" s="24"/>
      <c r="J25" s="24"/>
      <c r="K25" s="392">
        <v>1</v>
      </c>
    </row>
    <row r="26" spans="1:16" ht="18" customHeight="1">
      <c r="A26" s="152" t="s">
        <v>333</v>
      </c>
      <c r="B26" s="38">
        <v>4203</v>
      </c>
      <c r="C26" s="43" t="s">
        <v>336</v>
      </c>
      <c r="D26" s="38">
        <v>36</v>
      </c>
      <c r="E26" s="38">
        <v>1</v>
      </c>
      <c r="F26" s="38"/>
      <c r="G26" s="38"/>
      <c r="H26" s="38"/>
      <c r="I26" s="38"/>
      <c r="J26" s="38"/>
      <c r="K26" s="390">
        <v>1</v>
      </c>
    </row>
    <row r="27" spans="1:16" ht="18" customHeight="1">
      <c r="A27" s="71" t="s">
        <v>368</v>
      </c>
      <c r="B27" s="24">
        <v>4602</v>
      </c>
      <c r="C27" s="73" t="s">
        <v>370</v>
      </c>
      <c r="D27" s="38">
        <v>36</v>
      </c>
      <c r="E27" s="38">
        <v>1</v>
      </c>
      <c r="F27" s="38"/>
      <c r="G27" s="38"/>
      <c r="H27" s="38"/>
      <c r="I27" s="38"/>
      <c r="J27" s="38"/>
      <c r="K27" s="390">
        <v>1</v>
      </c>
    </row>
    <row r="28" spans="1:16" ht="18" customHeight="1">
      <c r="A28" s="152" t="s">
        <v>345</v>
      </c>
      <c r="B28" s="38">
        <v>4401</v>
      </c>
      <c r="C28" s="43" t="s">
        <v>346</v>
      </c>
      <c r="D28" s="38">
        <v>37</v>
      </c>
      <c r="E28" s="38">
        <v>1</v>
      </c>
      <c r="F28" s="38"/>
      <c r="G28" s="38"/>
      <c r="H28" s="38"/>
      <c r="I28" s="38"/>
      <c r="J28" s="38"/>
      <c r="K28" s="390">
        <v>1</v>
      </c>
      <c r="P28" s="405" t="s">
        <v>575</v>
      </c>
    </row>
    <row r="29" spans="1:16" ht="18" customHeight="1">
      <c r="A29" s="152" t="s">
        <v>137</v>
      </c>
      <c r="B29" s="38">
        <v>1404</v>
      </c>
      <c r="C29" s="43" t="s">
        <v>141</v>
      </c>
      <c r="D29" s="38">
        <v>41</v>
      </c>
      <c r="E29" s="38">
        <v>1</v>
      </c>
      <c r="F29" s="38"/>
      <c r="G29" s="38"/>
      <c r="H29" s="38"/>
      <c r="I29" s="38"/>
      <c r="J29" s="38"/>
      <c r="K29" s="390">
        <v>1</v>
      </c>
    </row>
    <row r="30" spans="1:16" ht="18" customHeight="1">
      <c r="A30" s="152" t="s">
        <v>137</v>
      </c>
      <c r="B30" s="38">
        <v>1403</v>
      </c>
      <c r="C30" s="43" t="s">
        <v>495</v>
      </c>
      <c r="D30" s="38">
        <v>42</v>
      </c>
      <c r="E30" s="38">
        <v>1</v>
      </c>
      <c r="F30" s="38"/>
      <c r="G30" s="38"/>
      <c r="H30" s="38"/>
      <c r="I30" s="38"/>
      <c r="J30" s="38"/>
      <c r="K30" s="390">
        <v>1</v>
      </c>
    </row>
    <row r="31" spans="1:16" ht="20.100000000000001" customHeight="1">
      <c r="A31" s="152" t="s">
        <v>281</v>
      </c>
      <c r="B31" s="38">
        <v>3209</v>
      </c>
      <c r="C31" s="43" t="s">
        <v>290</v>
      </c>
      <c r="D31" s="38">
        <v>42</v>
      </c>
      <c r="E31" s="38">
        <v>1</v>
      </c>
      <c r="F31" s="38"/>
      <c r="G31" s="38"/>
      <c r="H31" s="38"/>
      <c r="I31" s="38"/>
      <c r="J31" s="38"/>
      <c r="K31" s="390">
        <v>1</v>
      </c>
    </row>
    <row r="32" spans="1:16" ht="20.100000000000001" customHeight="1">
      <c r="A32" s="71" t="s">
        <v>315</v>
      </c>
      <c r="B32" s="24">
        <v>3801</v>
      </c>
      <c r="C32" s="73" t="s">
        <v>316</v>
      </c>
      <c r="D32" s="38">
        <v>42</v>
      </c>
      <c r="E32" s="38">
        <v>1</v>
      </c>
      <c r="F32" s="38"/>
      <c r="G32" s="38"/>
      <c r="H32" s="38"/>
      <c r="I32" s="38"/>
      <c r="J32" s="38"/>
      <c r="K32" s="390">
        <v>1</v>
      </c>
    </row>
    <row r="33" spans="1:11" ht="20.100000000000001" customHeight="1">
      <c r="A33" s="152" t="s">
        <v>333</v>
      </c>
      <c r="B33" s="38">
        <v>4205</v>
      </c>
      <c r="C33" s="43" t="s">
        <v>338</v>
      </c>
      <c r="D33" s="38">
        <v>42</v>
      </c>
      <c r="E33" s="38">
        <v>1</v>
      </c>
      <c r="F33" s="38"/>
      <c r="G33" s="38"/>
      <c r="H33" s="38"/>
      <c r="I33" s="38"/>
      <c r="J33" s="38"/>
      <c r="K33" s="390">
        <v>1</v>
      </c>
    </row>
    <row r="34" spans="1:11" ht="20.100000000000001" customHeight="1">
      <c r="A34" s="152" t="s">
        <v>333</v>
      </c>
      <c r="B34" s="38">
        <v>4206</v>
      </c>
      <c r="C34" s="43" t="s">
        <v>339</v>
      </c>
      <c r="D34" s="38">
        <v>42</v>
      </c>
      <c r="E34" s="38">
        <v>1</v>
      </c>
      <c r="F34" s="38"/>
      <c r="G34" s="38"/>
      <c r="H34" s="38"/>
      <c r="I34" s="38"/>
      <c r="J34" s="38"/>
      <c r="K34" s="390">
        <v>1</v>
      </c>
    </row>
    <row r="35" spans="1:11" ht="20.100000000000001" customHeight="1">
      <c r="A35" s="152" t="s">
        <v>333</v>
      </c>
      <c r="B35" s="38">
        <v>4207</v>
      </c>
      <c r="C35" s="43" t="s">
        <v>340</v>
      </c>
      <c r="D35" s="38">
        <v>42</v>
      </c>
      <c r="E35" s="38">
        <v>1</v>
      </c>
      <c r="F35" s="38"/>
      <c r="G35" s="38"/>
      <c r="H35" s="38"/>
      <c r="I35" s="38"/>
      <c r="J35" s="38"/>
      <c r="K35" s="390">
        <v>1</v>
      </c>
    </row>
    <row r="36" spans="1:11" ht="20.100000000000001" customHeight="1">
      <c r="A36" s="152" t="s">
        <v>352</v>
      </c>
      <c r="B36" s="38">
        <v>4407</v>
      </c>
      <c r="C36" s="43" t="s">
        <v>353</v>
      </c>
      <c r="D36" s="38">
        <v>42</v>
      </c>
      <c r="E36" s="38">
        <v>1</v>
      </c>
      <c r="F36" s="38"/>
      <c r="G36" s="38"/>
      <c r="H36" s="38"/>
      <c r="I36" s="38"/>
      <c r="J36" s="38"/>
      <c r="K36" s="390">
        <v>1</v>
      </c>
    </row>
    <row r="37" spans="1:11" ht="20.100000000000001" customHeight="1">
      <c r="A37" s="152" t="s">
        <v>345</v>
      </c>
      <c r="B37" s="38">
        <v>4406</v>
      </c>
      <c r="C37" s="43" t="s">
        <v>512</v>
      </c>
      <c r="D37" s="38">
        <v>52</v>
      </c>
      <c r="E37" s="555">
        <v>1</v>
      </c>
      <c r="F37" s="38"/>
      <c r="G37" s="38"/>
      <c r="H37" s="38"/>
      <c r="I37" s="38"/>
      <c r="J37" s="38"/>
      <c r="K37" s="390">
        <v>1</v>
      </c>
    </row>
    <row r="38" spans="1:11" ht="20.100000000000001" customHeight="1">
      <c r="A38" s="152" t="s">
        <v>82</v>
      </c>
      <c r="B38" s="38" t="s">
        <v>100</v>
      </c>
      <c r="C38" s="43" t="s">
        <v>101</v>
      </c>
      <c r="D38" s="38">
        <v>54</v>
      </c>
      <c r="E38" s="38">
        <v>1</v>
      </c>
      <c r="F38" s="38"/>
      <c r="G38" s="38"/>
      <c r="H38" s="38"/>
      <c r="I38" s="38"/>
      <c r="J38" s="38"/>
      <c r="K38" s="390">
        <v>1</v>
      </c>
    </row>
    <row r="39" spans="1:11" ht="20.100000000000001" customHeight="1">
      <c r="A39" s="71" t="s">
        <v>176</v>
      </c>
      <c r="B39" s="24">
        <v>1907</v>
      </c>
      <c r="C39" s="73" t="s">
        <v>508</v>
      </c>
      <c r="D39" s="38">
        <v>54</v>
      </c>
      <c r="E39" s="38">
        <v>1</v>
      </c>
      <c r="F39" s="38"/>
      <c r="G39" s="38"/>
      <c r="H39" s="38"/>
      <c r="I39" s="38"/>
      <c r="J39" s="38"/>
      <c r="K39" s="390">
        <v>1</v>
      </c>
    </row>
    <row r="40" spans="1:11" ht="20.100000000000001" customHeight="1">
      <c r="A40" s="71" t="s">
        <v>192</v>
      </c>
      <c r="B40" s="290">
        <v>2108</v>
      </c>
      <c r="C40" s="293" t="s">
        <v>200</v>
      </c>
      <c r="D40" s="290">
        <v>54</v>
      </c>
      <c r="E40" s="555">
        <v>1</v>
      </c>
      <c r="F40" s="290"/>
      <c r="G40" s="541"/>
      <c r="H40" s="290"/>
      <c r="I40" s="290"/>
      <c r="J40" s="290"/>
      <c r="K40" s="398">
        <v>1</v>
      </c>
    </row>
    <row r="41" spans="1:11" ht="20.100000000000001" customHeight="1">
      <c r="A41" s="152" t="s">
        <v>281</v>
      </c>
      <c r="B41" s="38">
        <v>3210</v>
      </c>
      <c r="C41" s="43" t="s">
        <v>291</v>
      </c>
      <c r="D41" s="38">
        <v>54</v>
      </c>
      <c r="E41" s="38">
        <v>1</v>
      </c>
      <c r="F41" s="38"/>
      <c r="G41" s="38"/>
      <c r="H41" s="38"/>
      <c r="I41" s="38"/>
      <c r="J41" s="38"/>
      <c r="K41" s="390">
        <v>1</v>
      </c>
    </row>
    <row r="42" spans="1:11" ht="20.100000000000001" customHeight="1">
      <c r="A42" s="152" t="s">
        <v>233</v>
      </c>
      <c r="B42" s="332">
        <v>2403</v>
      </c>
      <c r="C42" s="43" t="s">
        <v>236</v>
      </c>
      <c r="D42" s="38">
        <v>63</v>
      </c>
      <c r="E42" s="38">
        <v>1</v>
      </c>
      <c r="F42" s="38"/>
      <c r="G42" s="38"/>
      <c r="H42" s="38"/>
      <c r="I42" s="38"/>
      <c r="J42" s="38"/>
      <c r="K42" s="390">
        <v>1</v>
      </c>
    </row>
    <row r="43" spans="1:11" ht="20.100000000000001" customHeight="1">
      <c r="A43" s="152" t="s">
        <v>255</v>
      </c>
      <c r="B43" s="38">
        <v>2601</v>
      </c>
      <c r="C43" s="43" t="s">
        <v>256</v>
      </c>
      <c r="D43" s="38">
        <v>36</v>
      </c>
      <c r="E43" s="38"/>
      <c r="F43" s="38">
        <v>2</v>
      </c>
      <c r="G43" s="38">
        <v>3</v>
      </c>
      <c r="H43" s="38"/>
      <c r="I43" s="38"/>
      <c r="J43" s="38">
        <v>6</v>
      </c>
      <c r="K43" s="390">
        <v>1</v>
      </c>
    </row>
    <row r="44" spans="1:11" ht="20.100000000000001" customHeight="1">
      <c r="A44" s="152" t="s">
        <v>270</v>
      </c>
      <c r="B44" s="38">
        <v>3001</v>
      </c>
      <c r="C44" s="43" t="s">
        <v>510</v>
      </c>
      <c r="D44" s="38">
        <v>21</v>
      </c>
      <c r="E44" s="38"/>
      <c r="F44" s="38">
        <v>2</v>
      </c>
      <c r="G44" s="38">
        <v>3</v>
      </c>
      <c r="H44" s="38"/>
      <c r="I44" s="38"/>
      <c r="J44" s="38"/>
      <c r="K44" s="390">
        <v>1</v>
      </c>
    </row>
    <row r="45" spans="1:11" ht="20.100000000000001" customHeight="1">
      <c r="A45" s="152" t="s">
        <v>82</v>
      </c>
      <c r="B45" s="38" t="s">
        <v>102</v>
      </c>
      <c r="C45" s="43" t="s">
        <v>103</v>
      </c>
      <c r="D45" s="38">
        <v>22</v>
      </c>
      <c r="E45" s="38"/>
      <c r="F45" s="38">
        <v>2</v>
      </c>
      <c r="G45" s="38">
        <v>3</v>
      </c>
      <c r="H45" s="38">
        <v>4</v>
      </c>
      <c r="I45" s="38">
        <v>5</v>
      </c>
      <c r="J45" s="38">
        <v>6</v>
      </c>
      <c r="K45" s="390">
        <v>1</v>
      </c>
    </row>
    <row r="46" spans="1:11" ht="20.100000000000001" customHeight="1">
      <c r="A46" s="71" t="s">
        <v>176</v>
      </c>
      <c r="B46" s="24">
        <v>1901</v>
      </c>
      <c r="C46" s="73" t="s">
        <v>177</v>
      </c>
      <c r="D46" s="38">
        <v>53</v>
      </c>
      <c r="E46" s="541"/>
      <c r="F46" s="38">
        <v>2</v>
      </c>
      <c r="G46" s="38">
        <v>3</v>
      </c>
      <c r="H46" s="555">
        <v>4</v>
      </c>
      <c r="I46" s="38">
        <v>5</v>
      </c>
      <c r="J46" s="38">
        <v>6</v>
      </c>
      <c r="K46" s="390">
        <v>1</v>
      </c>
    </row>
    <row r="47" spans="1:11" ht="20.100000000000001" customHeight="1">
      <c r="A47" s="152" t="s">
        <v>224</v>
      </c>
      <c r="B47" s="36">
        <v>2301</v>
      </c>
      <c r="C47" s="43" t="s">
        <v>225</v>
      </c>
      <c r="D47" s="38">
        <v>21</v>
      </c>
      <c r="E47" s="38"/>
      <c r="F47" s="38">
        <v>2</v>
      </c>
      <c r="G47" s="38">
        <v>3</v>
      </c>
      <c r="H47" s="38">
        <v>4</v>
      </c>
      <c r="I47" s="38"/>
      <c r="J47" s="38">
        <v>6</v>
      </c>
      <c r="K47" s="390">
        <v>1</v>
      </c>
    </row>
    <row r="48" spans="1:11" ht="20.100000000000001" customHeight="1">
      <c r="A48" s="71" t="s">
        <v>323</v>
      </c>
      <c r="B48" s="24">
        <v>4001</v>
      </c>
      <c r="C48" s="73" t="s">
        <v>324</v>
      </c>
      <c r="D48" s="38">
        <v>21</v>
      </c>
      <c r="E48" s="38"/>
      <c r="F48" s="38">
        <v>2</v>
      </c>
      <c r="G48" s="38">
        <v>3</v>
      </c>
      <c r="H48" s="38">
        <v>4</v>
      </c>
      <c r="I48" s="38"/>
      <c r="J48" s="38"/>
      <c r="K48" s="390">
        <v>1</v>
      </c>
    </row>
    <row r="49" spans="1:32" ht="20.100000000000001" customHeight="1">
      <c r="A49" s="71" t="s">
        <v>176</v>
      </c>
      <c r="B49" s="24">
        <v>1904</v>
      </c>
      <c r="C49" s="73" t="s">
        <v>505</v>
      </c>
      <c r="D49" s="38">
        <v>25</v>
      </c>
      <c r="E49" s="541"/>
      <c r="F49" s="38">
        <v>2</v>
      </c>
      <c r="G49" s="38">
        <v>3</v>
      </c>
      <c r="H49" s="541"/>
      <c r="I49" s="38">
        <v>5</v>
      </c>
      <c r="J49" s="38">
        <v>6</v>
      </c>
      <c r="K49" s="390">
        <v>1</v>
      </c>
    </row>
    <row r="50" spans="1:32" ht="20.100000000000001" customHeight="1">
      <c r="A50" s="71" t="s">
        <v>207</v>
      </c>
      <c r="B50" s="24">
        <v>2117</v>
      </c>
      <c r="C50" s="73" t="s">
        <v>210</v>
      </c>
      <c r="D50" s="38">
        <v>62</v>
      </c>
      <c r="E50" s="541"/>
      <c r="F50" s="38">
        <v>2</v>
      </c>
      <c r="G50" s="38">
        <v>3</v>
      </c>
      <c r="H50" s="38"/>
      <c r="I50" s="38">
        <v>5</v>
      </c>
      <c r="J50" s="38">
        <v>6</v>
      </c>
      <c r="K50" s="390">
        <v>1</v>
      </c>
    </row>
    <row r="51" spans="1:32" ht="20.100000000000001" customHeight="1">
      <c r="A51" s="152" t="s">
        <v>30</v>
      </c>
      <c r="B51" s="36" t="s">
        <v>37</v>
      </c>
      <c r="C51" s="43" t="s">
        <v>38</v>
      </c>
      <c r="D51" s="38">
        <v>21</v>
      </c>
      <c r="E51" s="38"/>
      <c r="F51" s="38">
        <v>2</v>
      </c>
      <c r="G51" s="38">
        <v>3</v>
      </c>
      <c r="H51" s="38"/>
      <c r="I51" s="38">
        <v>5</v>
      </c>
      <c r="J51" s="38"/>
      <c r="K51" s="390">
        <v>1</v>
      </c>
    </row>
    <row r="52" spans="1:32" ht="15.75">
      <c r="A52" s="71" t="s">
        <v>167</v>
      </c>
      <c r="B52" s="24">
        <v>1807</v>
      </c>
      <c r="C52" s="73" t="s">
        <v>175</v>
      </c>
      <c r="D52" s="38">
        <v>37</v>
      </c>
      <c r="E52" s="541"/>
      <c r="F52" s="38">
        <v>2</v>
      </c>
      <c r="G52" s="38">
        <v>3</v>
      </c>
      <c r="H52" s="541"/>
      <c r="I52" s="38">
        <v>5</v>
      </c>
      <c r="J52" s="38"/>
      <c r="K52" s="390">
        <v>1</v>
      </c>
    </row>
    <row r="53" spans="1:32" ht="15.75">
      <c r="A53" s="71" t="s">
        <v>307</v>
      </c>
      <c r="B53" s="24">
        <v>3706</v>
      </c>
      <c r="C53" s="73" t="s">
        <v>314</v>
      </c>
      <c r="D53" s="38">
        <v>15</v>
      </c>
      <c r="E53" s="38"/>
      <c r="F53" s="38">
        <v>2</v>
      </c>
      <c r="G53" s="38">
        <v>3</v>
      </c>
      <c r="H53" s="38"/>
      <c r="I53" s="38"/>
      <c r="J53" s="38">
        <v>6</v>
      </c>
      <c r="K53" s="390">
        <v>1</v>
      </c>
    </row>
    <row r="54" spans="1:32" ht="15.75">
      <c r="A54" s="152" t="s">
        <v>22</v>
      </c>
      <c r="B54" s="38" t="s">
        <v>28</v>
      </c>
      <c r="C54" s="532" t="s">
        <v>29</v>
      </c>
      <c r="D54" s="38">
        <v>21</v>
      </c>
      <c r="E54" s="38"/>
      <c r="F54" s="38">
        <v>2</v>
      </c>
      <c r="G54" s="38">
        <v>3</v>
      </c>
      <c r="H54" s="38"/>
      <c r="I54" s="38"/>
      <c r="J54" s="38">
        <v>6</v>
      </c>
      <c r="K54" s="390">
        <v>1</v>
      </c>
    </row>
    <row r="55" spans="1:32" ht="15.75">
      <c r="A55" s="152" t="s">
        <v>75</v>
      </c>
      <c r="B55" s="38" t="s">
        <v>521</v>
      </c>
      <c r="C55" s="43" t="s">
        <v>77</v>
      </c>
      <c r="D55" s="38">
        <v>21</v>
      </c>
      <c r="E55" s="38"/>
      <c r="F55" s="38">
        <v>2</v>
      </c>
      <c r="G55" s="38">
        <v>3</v>
      </c>
      <c r="H55" s="38"/>
      <c r="I55" s="38"/>
      <c r="J55" s="38">
        <v>6</v>
      </c>
      <c r="K55" s="390">
        <v>1</v>
      </c>
    </row>
    <row r="56" spans="1:32" ht="15.75">
      <c r="A56" s="152" t="s">
        <v>85</v>
      </c>
      <c r="B56" s="38" t="s">
        <v>524</v>
      </c>
      <c r="C56" s="43" t="s">
        <v>87</v>
      </c>
      <c r="D56" s="38">
        <v>21</v>
      </c>
      <c r="E56" s="38"/>
      <c r="F56" s="38">
        <v>2</v>
      </c>
      <c r="G56" s="38">
        <v>3</v>
      </c>
      <c r="H56" s="38"/>
      <c r="I56" s="38"/>
      <c r="J56" s="38">
        <v>6</v>
      </c>
      <c r="K56" s="390">
        <v>1</v>
      </c>
    </row>
    <row r="57" spans="1:32" ht="15.75">
      <c r="A57" s="152" t="s">
        <v>85</v>
      </c>
      <c r="B57" s="38" t="s">
        <v>88</v>
      </c>
      <c r="C57" s="43" t="s">
        <v>89</v>
      </c>
      <c r="D57" s="38">
        <v>21</v>
      </c>
      <c r="E57" s="38"/>
      <c r="F57" s="38">
        <v>2</v>
      </c>
      <c r="G57" s="38">
        <v>3</v>
      </c>
      <c r="H57" s="38"/>
      <c r="I57" s="38"/>
      <c r="J57" s="38">
        <v>6</v>
      </c>
      <c r="K57" s="390">
        <v>1</v>
      </c>
    </row>
    <row r="58" spans="1:32" ht="15.75">
      <c r="A58" s="152" t="s">
        <v>110</v>
      </c>
      <c r="B58" s="38" t="s">
        <v>111</v>
      </c>
      <c r="C58" s="43" t="s">
        <v>489</v>
      </c>
      <c r="D58" s="38">
        <v>21</v>
      </c>
      <c r="E58" s="38"/>
      <c r="F58" s="38">
        <v>2</v>
      </c>
      <c r="G58" s="38">
        <v>3</v>
      </c>
      <c r="H58" s="38"/>
      <c r="I58" s="38"/>
      <c r="J58" s="38">
        <v>6</v>
      </c>
      <c r="K58" s="390">
        <v>1</v>
      </c>
    </row>
    <row r="59" spans="1:32" s="434" customFormat="1" ht="15.75">
      <c r="A59" s="152" t="s">
        <v>137</v>
      </c>
      <c r="B59" s="38">
        <v>1401</v>
      </c>
      <c r="C59" s="43" t="s">
        <v>493</v>
      </c>
      <c r="D59" s="38">
        <v>21</v>
      </c>
      <c r="E59" s="38"/>
      <c r="F59" s="38">
        <v>2</v>
      </c>
      <c r="G59" s="38">
        <v>3</v>
      </c>
      <c r="H59" s="38"/>
      <c r="I59" s="38"/>
      <c r="J59" s="38">
        <v>6</v>
      </c>
      <c r="K59" s="390">
        <v>1</v>
      </c>
      <c r="L59" s="405"/>
      <c r="M59" s="405"/>
      <c r="N59" s="405"/>
      <c r="O59" s="405"/>
      <c r="P59" s="405"/>
      <c r="Q59" s="405"/>
      <c r="R59" s="405"/>
      <c r="S59" s="405"/>
      <c r="T59" s="405"/>
      <c r="U59" s="405"/>
      <c r="V59" s="405"/>
      <c r="W59" s="405"/>
      <c r="X59" s="405"/>
      <c r="Y59" s="405"/>
      <c r="Z59" s="405"/>
      <c r="AA59" s="405"/>
      <c r="AB59" s="405"/>
      <c r="AC59" s="405"/>
      <c r="AD59" s="405"/>
      <c r="AE59" s="405"/>
      <c r="AF59" s="405"/>
    </row>
    <row r="60" spans="1:32" ht="15.75">
      <c r="A60" s="71" t="s">
        <v>142</v>
      </c>
      <c r="B60" s="24">
        <v>1503</v>
      </c>
      <c r="C60" s="73" t="s">
        <v>146</v>
      </c>
      <c r="D60" s="24">
        <v>21</v>
      </c>
      <c r="E60" s="541"/>
      <c r="F60" s="24">
        <v>2</v>
      </c>
      <c r="G60" s="38">
        <v>3</v>
      </c>
      <c r="H60" s="38"/>
      <c r="I60" s="38"/>
      <c r="J60" s="38">
        <v>6</v>
      </c>
      <c r="K60" s="392">
        <v>1</v>
      </c>
    </row>
    <row r="61" spans="1:32" ht="15.75">
      <c r="A61" s="152" t="s">
        <v>155</v>
      </c>
      <c r="B61" s="38">
        <v>1601</v>
      </c>
      <c r="C61" s="43" t="s">
        <v>497</v>
      </c>
      <c r="D61" s="38">
        <v>21</v>
      </c>
      <c r="E61" s="541"/>
      <c r="F61" s="38">
        <v>2</v>
      </c>
      <c r="G61" s="541">
        <v>3</v>
      </c>
      <c r="H61" s="38"/>
      <c r="I61" s="38"/>
      <c r="J61" s="38">
        <v>6</v>
      </c>
      <c r="K61" s="390">
        <v>1</v>
      </c>
    </row>
    <row r="62" spans="1:32" ht="15.75">
      <c r="A62" s="152" t="s">
        <v>163</v>
      </c>
      <c r="B62" s="38">
        <v>1702</v>
      </c>
      <c r="C62" s="43" t="s">
        <v>165</v>
      </c>
      <c r="D62" s="38">
        <v>21</v>
      </c>
      <c r="E62" s="38"/>
      <c r="F62" s="38">
        <v>2</v>
      </c>
      <c r="G62" s="38">
        <v>3</v>
      </c>
      <c r="H62" s="38"/>
      <c r="I62" s="38"/>
      <c r="J62" s="38">
        <v>6</v>
      </c>
      <c r="K62" s="390">
        <v>1</v>
      </c>
    </row>
    <row r="63" spans="1:32" ht="15.75">
      <c r="A63" s="71" t="s">
        <v>176</v>
      </c>
      <c r="B63" s="24">
        <v>1905</v>
      </c>
      <c r="C63" s="73" t="s">
        <v>506</v>
      </c>
      <c r="D63" s="38">
        <v>21</v>
      </c>
      <c r="E63" s="541"/>
      <c r="F63" s="38">
        <v>2</v>
      </c>
      <c r="G63" s="38">
        <v>3</v>
      </c>
      <c r="H63" s="541"/>
      <c r="I63" s="38"/>
      <c r="J63" s="38">
        <v>6</v>
      </c>
      <c r="K63" s="390">
        <v>1</v>
      </c>
    </row>
    <row r="64" spans="1:32" ht="15.75">
      <c r="A64" s="35" t="s">
        <v>214</v>
      </c>
      <c r="B64" s="36">
        <v>2203</v>
      </c>
      <c r="C64" s="43" t="s">
        <v>217</v>
      </c>
      <c r="D64" s="38">
        <v>21</v>
      </c>
      <c r="E64" s="38"/>
      <c r="F64" s="38">
        <v>2</v>
      </c>
      <c r="G64" s="38">
        <v>3</v>
      </c>
      <c r="H64" s="38"/>
      <c r="I64" s="38"/>
      <c r="J64" s="38">
        <v>6</v>
      </c>
      <c r="K64" s="390">
        <v>1</v>
      </c>
    </row>
    <row r="65" spans="1:11" ht="15.75">
      <c r="A65" s="152" t="s">
        <v>224</v>
      </c>
      <c r="B65" s="332">
        <v>2302</v>
      </c>
      <c r="C65" s="43" t="s">
        <v>226</v>
      </c>
      <c r="D65" s="38">
        <v>21</v>
      </c>
      <c r="E65" s="541"/>
      <c r="F65" s="38">
        <v>2</v>
      </c>
      <c r="G65" s="38">
        <v>3</v>
      </c>
      <c r="H65" s="541"/>
      <c r="I65" s="38"/>
      <c r="J65" s="38">
        <v>6</v>
      </c>
      <c r="K65" s="390">
        <v>1</v>
      </c>
    </row>
    <row r="66" spans="1:11" ht="15.75">
      <c r="A66" s="152" t="s">
        <v>244</v>
      </c>
      <c r="B66" s="38">
        <v>2501</v>
      </c>
      <c r="C66" s="43" t="s">
        <v>245</v>
      </c>
      <c r="D66" s="38">
        <v>21</v>
      </c>
      <c r="E66" s="38"/>
      <c r="F66" s="38">
        <v>2</v>
      </c>
      <c r="G66" s="38">
        <v>3</v>
      </c>
      <c r="H66" s="38"/>
      <c r="I66" s="38"/>
      <c r="J66" s="38">
        <v>6</v>
      </c>
      <c r="K66" s="390">
        <v>1</v>
      </c>
    </row>
    <row r="67" spans="1:11" ht="15.75">
      <c r="A67" s="71" t="s">
        <v>305</v>
      </c>
      <c r="B67" s="24">
        <v>3601</v>
      </c>
      <c r="C67" s="293" t="s">
        <v>306</v>
      </c>
      <c r="D67" s="290">
        <v>21</v>
      </c>
      <c r="E67" s="290"/>
      <c r="F67" s="290">
        <v>2</v>
      </c>
      <c r="G67" s="290">
        <v>3</v>
      </c>
      <c r="H67" s="290"/>
      <c r="I67" s="290"/>
      <c r="J67" s="290">
        <v>6</v>
      </c>
      <c r="K67" s="398">
        <v>1</v>
      </c>
    </row>
    <row r="68" spans="1:11" ht="15.75">
      <c r="A68" s="71" t="s">
        <v>307</v>
      </c>
      <c r="B68" s="24">
        <v>3701</v>
      </c>
      <c r="C68" s="73" t="s">
        <v>308</v>
      </c>
      <c r="D68" s="38">
        <v>21</v>
      </c>
      <c r="E68" s="38"/>
      <c r="F68" s="38">
        <v>2</v>
      </c>
      <c r="G68" s="38">
        <v>3</v>
      </c>
      <c r="H68" s="38"/>
      <c r="I68" s="38"/>
      <c r="J68" s="38">
        <v>6</v>
      </c>
      <c r="K68" s="390">
        <v>1</v>
      </c>
    </row>
    <row r="69" spans="1:11" ht="15.75">
      <c r="A69" s="71" t="s">
        <v>307</v>
      </c>
      <c r="B69" s="24">
        <v>3702</v>
      </c>
      <c r="C69" s="73" t="s">
        <v>310</v>
      </c>
      <c r="D69" s="38">
        <v>21</v>
      </c>
      <c r="E69" s="38"/>
      <c r="F69" s="38">
        <v>2</v>
      </c>
      <c r="G69" s="38">
        <v>3</v>
      </c>
      <c r="H69" s="38"/>
      <c r="I69" s="38"/>
      <c r="J69" s="38">
        <v>6</v>
      </c>
      <c r="K69" s="390">
        <v>1</v>
      </c>
    </row>
    <row r="70" spans="1:11" ht="15.75">
      <c r="A70" s="71" t="s">
        <v>307</v>
      </c>
      <c r="B70" s="24">
        <v>3704</v>
      </c>
      <c r="C70" s="73" t="s">
        <v>312</v>
      </c>
      <c r="D70" s="38">
        <v>21</v>
      </c>
      <c r="E70" s="38"/>
      <c r="F70" s="38">
        <v>2</v>
      </c>
      <c r="G70" s="38">
        <v>3</v>
      </c>
      <c r="H70" s="38"/>
      <c r="I70" s="38"/>
      <c r="J70" s="38">
        <v>6</v>
      </c>
      <c r="K70" s="390">
        <v>1</v>
      </c>
    </row>
    <row r="71" spans="1:11" ht="15.75">
      <c r="A71" s="71" t="s">
        <v>315</v>
      </c>
      <c r="B71" s="24">
        <v>3802</v>
      </c>
      <c r="C71" s="73" t="s">
        <v>317</v>
      </c>
      <c r="D71" s="38">
        <v>21</v>
      </c>
      <c r="E71" s="38"/>
      <c r="F71" s="38">
        <v>2</v>
      </c>
      <c r="G71" s="38">
        <v>3</v>
      </c>
      <c r="H71" s="38"/>
      <c r="I71" s="38"/>
      <c r="J71" s="38">
        <v>6</v>
      </c>
      <c r="K71" s="390">
        <v>1</v>
      </c>
    </row>
    <row r="72" spans="1:11" ht="15.75">
      <c r="A72" s="152" t="s">
        <v>356</v>
      </c>
      <c r="B72" s="38">
        <v>4506</v>
      </c>
      <c r="C72" s="43" t="s">
        <v>362</v>
      </c>
      <c r="D72" s="38">
        <v>21</v>
      </c>
      <c r="E72" s="38"/>
      <c r="F72" s="38">
        <v>2</v>
      </c>
      <c r="G72" s="38">
        <v>3</v>
      </c>
      <c r="H72" s="38"/>
      <c r="I72" s="38"/>
      <c r="J72" s="38">
        <v>6</v>
      </c>
      <c r="K72" s="390">
        <v>1</v>
      </c>
    </row>
    <row r="73" spans="1:11" ht="15.75">
      <c r="A73" s="71" t="s">
        <v>368</v>
      </c>
      <c r="B73" s="24">
        <v>4604</v>
      </c>
      <c r="C73" s="73" t="s">
        <v>372</v>
      </c>
      <c r="D73" s="38">
        <v>21</v>
      </c>
      <c r="E73" s="38"/>
      <c r="F73" s="38">
        <v>2</v>
      </c>
      <c r="G73" s="38">
        <v>3</v>
      </c>
      <c r="H73" s="38"/>
      <c r="I73" s="38"/>
      <c r="J73" s="38">
        <v>6</v>
      </c>
      <c r="K73" s="390">
        <v>1</v>
      </c>
    </row>
    <row r="74" spans="1:11" ht="15.75">
      <c r="A74" s="71" t="s">
        <v>176</v>
      </c>
      <c r="B74" s="24">
        <v>1902</v>
      </c>
      <c r="C74" s="73" t="s">
        <v>178</v>
      </c>
      <c r="D74" s="38">
        <v>23</v>
      </c>
      <c r="E74" s="541"/>
      <c r="F74" s="38">
        <v>2</v>
      </c>
      <c r="G74" s="38">
        <v>3</v>
      </c>
      <c r="H74" s="541"/>
      <c r="I74" s="38"/>
      <c r="J74" s="38">
        <v>6</v>
      </c>
      <c r="K74" s="390">
        <v>1</v>
      </c>
    </row>
    <row r="75" spans="1:11" ht="15.75">
      <c r="A75" s="152" t="s">
        <v>22</v>
      </c>
      <c r="B75" s="38" t="s">
        <v>25</v>
      </c>
      <c r="C75" s="43" t="s">
        <v>26</v>
      </c>
      <c r="D75" s="38">
        <v>37</v>
      </c>
      <c r="E75" s="38"/>
      <c r="F75" s="38">
        <v>2</v>
      </c>
      <c r="G75" s="38">
        <v>3</v>
      </c>
      <c r="H75" s="38"/>
      <c r="I75" s="38"/>
      <c r="J75" s="38">
        <v>6</v>
      </c>
      <c r="K75" s="390">
        <v>1</v>
      </c>
    </row>
    <row r="76" spans="1:11" ht="15.75">
      <c r="A76" s="152" t="s">
        <v>356</v>
      </c>
      <c r="B76" s="38">
        <v>4504</v>
      </c>
      <c r="C76" s="43" t="s">
        <v>360</v>
      </c>
      <c r="D76" s="38">
        <v>52</v>
      </c>
      <c r="E76" s="38"/>
      <c r="F76" s="38">
        <v>2</v>
      </c>
      <c r="G76" s="38">
        <v>3</v>
      </c>
      <c r="H76" s="38"/>
      <c r="I76" s="541"/>
      <c r="J76" s="38">
        <v>6</v>
      </c>
      <c r="K76" s="390">
        <v>1</v>
      </c>
    </row>
    <row r="77" spans="1:11" ht="15.75">
      <c r="A77" s="35" t="s">
        <v>214</v>
      </c>
      <c r="B77" s="36">
        <v>2204</v>
      </c>
      <c r="C77" s="43" t="s">
        <v>218</v>
      </c>
      <c r="D77" s="38">
        <v>53</v>
      </c>
      <c r="E77" s="541"/>
      <c r="F77" s="38">
        <v>2</v>
      </c>
      <c r="G77" s="38">
        <v>3</v>
      </c>
      <c r="H77" s="38"/>
      <c r="I77" s="38"/>
      <c r="J77" s="38">
        <v>6</v>
      </c>
      <c r="K77" s="390">
        <v>1</v>
      </c>
    </row>
    <row r="78" spans="1:11" ht="15.75">
      <c r="A78" s="71" t="s">
        <v>192</v>
      </c>
      <c r="B78" s="290">
        <v>2103</v>
      </c>
      <c r="C78" s="293" t="s">
        <v>195</v>
      </c>
      <c r="D78" s="290">
        <v>73</v>
      </c>
      <c r="E78" s="290"/>
      <c r="F78" s="290">
        <v>2</v>
      </c>
      <c r="G78" s="290">
        <v>3</v>
      </c>
      <c r="H78" s="290"/>
      <c r="I78" s="290"/>
      <c r="J78" s="290">
        <v>6</v>
      </c>
      <c r="K78" s="398">
        <v>1</v>
      </c>
    </row>
    <row r="79" spans="1:11" ht="15.75">
      <c r="A79" s="152" t="s">
        <v>123</v>
      </c>
      <c r="B79" s="38">
        <v>1102</v>
      </c>
      <c r="C79" s="43" t="s">
        <v>125</v>
      </c>
      <c r="D79" s="38">
        <v>21</v>
      </c>
      <c r="E79" s="38"/>
      <c r="F79" s="38">
        <v>2</v>
      </c>
      <c r="G79" s="38">
        <v>3</v>
      </c>
      <c r="H79" s="38"/>
      <c r="I79" s="38"/>
      <c r="J79" s="38"/>
      <c r="K79" s="390">
        <v>1</v>
      </c>
    </row>
    <row r="80" spans="1:11" ht="15.75">
      <c r="A80" s="152" t="s">
        <v>155</v>
      </c>
      <c r="B80" s="38">
        <v>1605</v>
      </c>
      <c r="C80" s="43" t="s">
        <v>501</v>
      </c>
      <c r="D80" s="38">
        <v>21</v>
      </c>
      <c r="E80" s="38"/>
      <c r="F80" s="38">
        <v>2</v>
      </c>
      <c r="G80" s="38">
        <v>3</v>
      </c>
      <c r="H80" s="38"/>
      <c r="I80" s="38"/>
      <c r="J80" s="38"/>
      <c r="K80" s="390">
        <v>1</v>
      </c>
    </row>
    <row r="81" spans="1:11" ht="15.75">
      <c r="A81" s="152" t="s">
        <v>163</v>
      </c>
      <c r="B81" s="38">
        <v>1701</v>
      </c>
      <c r="C81" s="43" t="s">
        <v>164</v>
      </c>
      <c r="D81" s="38">
        <v>21</v>
      </c>
      <c r="E81" s="38"/>
      <c r="F81" s="38">
        <v>2</v>
      </c>
      <c r="G81" s="38">
        <v>3</v>
      </c>
      <c r="H81" s="38"/>
      <c r="I81" s="38"/>
      <c r="J81" s="38"/>
      <c r="K81" s="390">
        <v>1</v>
      </c>
    </row>
    <row r="82" spans="1:11" ht="15.75">
      <c r="A82" s="71" t="s">
        <v>167</v>
      </c>
      <c r="B82" s="38">
        <v>1804</v>
      </c>
      <c r="C82" s="43" t="s">
        <v>171</v>
      </c>
      <c r="D82" s="38">
        <v>21</v>
      </c>
      <c r="E82" s="38"/>
      <c r="F82" s="38">
        <v>2</v>
      </c>
      <c r="G82" s="38">
        <v>3</v>
      </c>
      <c r="H82" s="38"/>
      <c r="I82" s="38"/>
      <c r="J82" s="38"/>
      <c r="K82" s="390">
        <v>1</v>
      </c>
    </row>
    <row r="83" spans="1:11" ht="15.75">
      <c r="A83" s="71" t="s">
        <v>192</v>
      </c>
      <c r="B83" s="290">
        <v>2106</v>
      </c>
      <c r="C83" s="293" t="s">
        <v>198</v>
      </c>
      <c r="D83" s="290">
        <v>21</v>
      </c>
      <c r="E83" s="290"/>
      <c r="F83" s="290">
        <v>2</v>
      </c>
      <c r="G83" s="290">
        <v>3</v>
      </c>
      <c r="H83" s="290"/>
      <c r="I83" s="290"/>
      <c r="J83" s="290"/>
      <c r="K83" s="398">
        <v>1</v>
      </c>
    </row>
    <row r="84" spans="1:11" ht="15.75">
      <c r="A84" s="152" t="s">
        <v>224</v>
      </c>
      <c r="B84" s="332">
        <v>2303</v>
      </c>
      <c r="C84" s="43" t="s">
        <v>227</v>
      </c>
      <c r="D84" s="38">
        <v>21</v>
      </c>
      <c r="E84" s="38"/>
      <c r="F84" s="38">
        <v>2</v>
      </c>
      <c r="G84" s="38">
        <v>3</v>
      </c>
      <c r="H84" s="38"/>
      <c r="I84" s="38"/>
      <c r="J84" s="38"/>
      <c r="K84" s="390">
        <v>1</v>
      </c>
    </row>
    <row r="85" spans="1:11" ht="15.75">
      <c r="A85" s="152" t="s">
        <v>233</v>
      </c>
      <c r="B85" s="332">
        <v>2401</v>
      </c>
      <c r="C85" s="43" t="s">
        <v>234</v>
      </c>
      <c r="D85" s="38">
        <v>21</v>
      </c>
      <c r="E85" s="38"/>
      <c r="F85" s="38">
        <v>2</v>
      </c>
      <c r="G85" s="38">
        <v>3</v>
      </c>
      <c r="H85" s="38"/>
      <c r="I85" s="38"/>
      <c r="J85" s="38"/>
      <c r="K85" s="390">
        <v>1</v>
      </c>
    </row>
    <row r="86" spans="1:11" ht="15.75">
      <c r="A86" s="152" t="s">
        <v>233</v>
      </c>
      <c r="B86" s="332">
        <v>2404</v>
      </c>
      <c r="C86" s="43" t="s">
        <v>237</v>
      </c>
      <c r="D86" s="38">
        <v>21</v>
      </c>
      <c r="E86" s="38"/>
      <c r="F86" s="38">
        <v>2</v>
      </c>
      <c r="G86" s="38">
        <v>3</v>
      </c>
      <c r="H86" s="38"/>
      <c r="I86" s="38"/>
      <c r="J86" s="38"/>
      <c r="K86" s="390">
        <v>1</v>
      </c>
    </row>
    <row r="87" spans="1:11" ht="15.75">
      <c r="A87" s="152" t="s">
        <v>260</v>
      </c>
      <c r="B87" s="38">
        <v>2802</v>
      </c>
      <c r="C87" s="43" t="s">
        <v>263</v>
      </c>
      <c r="D87" s="38">
        <v>21</v>
      </c>
      <c r="E87" s="38"/>
      <c r="F87" s="38">
        <v>2</v>
      </c>
      <c r="G87" s="38">
        <v>3</v>
      </c>
      <c r="H87" s="38"/>
      <c r="I87" s="38"/>
      <c r="J87" s="38"/>
      <c r="K87" s="390">
        <v>1</v>
      </c>
    </row>
    <row r="88" spans="1:11" ht="15.75">
      <c r="A88" s="152" t="s">
        <v>265</v>
      </c>
      <c r="B88" s="38">
        <v>2901</v>
      </c>
      <c r="C88" s="43" t="s">
        <v>266</v>
      </c>
      <c r="D88" s="38">
        <v>21</v>
      </c>
      <c r="E88" s="38"/>
      <c r="F88" s="38">
        <v>2</v>
      </c>
      <c r="G88" s="38">
        <v>3</v>
      </c>
      <c r="H88" s="38"/>
      <c r="I88" s="38"/>
      <c r="J88" s="38"/>
      <c r="K88" s="390">
        <v>1</v>
      </c>
    </row>
    <row r="89" spans="1:11" ht="15.75">
      <c r="A89" s="71" t="s">
        <v>281</v>
      </c>
      <c r="B89" s="24">
        <v>3207</v>
      </c>
      <c r="C89" s="73" t="s">
        <v>288</v>
      </c>
      <c r="D89" s="24">
        <v>21</v>
      </c>
      <c r="E89" s="541"/>
      <c r="F89" s="24">
        <v>2</v>
      </c>
      <c r="G89" s="24">
        <v>3</v>
      </c>
      <c r="H89" s="24"/>
      <c r="I89" s="541"/>
      <c r="J89" s="24"/>
      <c r="K89" s="392">
        <v>1</v>
      </c>
    </row>
    <row r="90" spans="1:11" s="449" customFormat="1" ht="15.75">
      <c r="A90" s="152" t="s">
        <v>294</v>
      </c>
      <c r="B90" s="38">
        <v>3301</v>
      </c>
      <c r="C90" s="43" t="s">
        <v>295</v>
      </c>
      <c r="D90" s="38">
        <v>21</v>
      </c>
      <c r="E90" s="38"/>
      <c r="F90" s="38">
        <v>2</v>
      </c>
      <c r="G90" s="38">
        <v>3</v>
      </c>
      <c r="H90" s="38"/>
      <c r="I90" s="38"/>
      <c r="J90" s="38"/>
      <c r="K90" s="390">
        <v>1</v>
      </c>
    </row>
    <row r="91" spans="1:11" ht="15.75">
      <c r="A91" s="71" t="s">
        <v>297</v>
      </c>
      <c r="B91" s="24">
        <v>3401</v>
      </c>
      <c r="C91" s="73" t="s">
        <v>298</v>
      </c>
      <c r="D91" s="38">
        <v>21</v>
      </c>
      <c r="E91" s="38"/>
      <c r="F91" s="38">
        <v>2</v>
      </c>
      <c r="G91" s="38">
        <v>3</v>
      </c>
      <c r="H91" s="38"/>
      <c r="I91" s="38"/>
      <c r="J91" s="38"/>
      <c r="K91" s="390">
        <v>1</v>
      </c>
    </row>
    <row r="92" spans="1:11" ht="15.75">
      <c r="A92" s="71" t="s">
        <v>303</v>
      </c>
      <c r="B92" s="24">
        <v>3501</v>
      </c>
      <c r="C92" s="293" t="s">
        <v>304</v>
      </c>
      <c r="D92" s="290">
        <v>21</v>
      </c>
      <c r="E92" s="290"/>
      <c r="F92" s="290">
        <v>2</v>
      </c>
      <c r="G92" s="290">
        <v>3</v>
      </c>
      <c r="H92" s="290"/>
      <c r="I92" s="290"/>
      <c r="J92" s="290"/>
      <c r="K92" s="398">
        <v>1</v>
      </c>
    </row>
    <row r="93" spans="1:11" ht="15.75">
      <c r="A93" s="71" t="s">
        <v>297</v>
      </c>
      <c r="B93" s="24">
        <v>3404</v>
      </c>
      <c r="C93" s="73" t="s">
        <v>301</v>
      </c>
      <c r="D93" s="38">
        <v>31</v>
      </c>
      <c r="E93" s="541"/>
      <c r="F93" s="38">
        <v>2</v>
      </c>
      <c r="G93" s="38">
        <v>3</v>
      </c>
      <c r="H93" s="541"/>
      <c r="I93" s="38"/>
      <c r="J93" s="38"/>
      <c r="K93" s="390">
        <v>1</v>
      </c>
    </row>
    <row r="94" spans="1:11" ht="15.75">
      <c r="A94" s="152" t="s">
        <v>244</v>
      </c>
      <c r="B94" s="38">
        <v>2506</v>
      </c>
      <c r="C94" s="43" t="s">
        <v>250</v>
      </c>
      <c r="D94" s="38">
        <v>32</v>
      </c>
      <c r="E94" s="38"/>
      <c r="F94" s="38">
        <v>2</v>
      </c>
      <c r="G94" s="38">
        <v>3</v>
      </c>
      <c r="H94" s="38"/>
      <c r="I94" s="38"/>
      <c r="J94" s="38"/>
      <c r="K94" s="390">
        <v>1</v>
      </c>
    </row>
    <row r="95" spans="1:11" ht="15.75">
      <c r="A95" s="152" t="s">
        <v>260</v>
      </c>
      <c r="B95" s="38">
        <v>2803</v>
      </c>
      <c r="C95" s="43" t="s">
        <v>264</v>
      </c>
      <c r="D95" s="801">
        <v>37</v>
      </c>
      <c r="E95" s="38"/>
      <c r="F95" s="38">
        <v>2</v>
      </c>
      <c r="G95" s="38">
        <v>3</v>
      </c>
      <c r="H95" s="38"/>
      <c r="I95" s="38"/>
      <c r="J95" s="38"/>
      <c r="K95" s="390">
        <v>1</v>
      </c>
    </row>
    <row r="96" spans="1:11" ht="15.75">
      <c r="A96" s="152" t="s">
        <v>52</v>
      </c>
      <c r="B96" s="332" t="s">
        <v>53</v>
      </c>
      <c r="C96" s="43" t="s">
        <v>54</v>
      </c>
      <c r="D96" s="38">
        <v>37</v>
      </c>
      <c r="E96" s="38"/>
      <c r="F96" s="38">
        <v>2</v>
      </c>
      <c r="G96" s="38">
        <v>3</v>
      </c>
      <c r="H96" s="38"/>
      <c r="I96" s="38"/>
      <c r="J96" s="38"/>
      <c r="K96" s="390">
        <v>1</v>
      </c>
    </row>
    <row r="97" spans="1:11" ht="15.75">
      <c r="A97" s="152" t="s">
        <v>52</v>
      </c>
      <c r="B97" s="332" t="s">
        <v>55</v>
      </c>
      <c r="C97" s="43" t="s">
        <v>56</v>
      </c>
      <c r="D97" s="38">
        <v>37</v>
      </c>
      <c r="E97" s="38"/>
      <c r="F97" s="38">
        <v>2</v>
      </c>
      <c r="G97" s="38">
        <v>3</v>
      </c>
      <c r="H97" s="38"/>
      <c r="I97" s="38"/>
      <c r="J97" s="38"/>
      <c r="K97" s="390">
        <v>1</v>
      </c>
    </row>
    <row r="98" spans="1:11" ht="15.75">
      <c r="A98" s="71" t="s">
        <v>527</v>
      </c>
      <c r="B98" s="24">
        <v>4101</v>
      </c>
      <c r="C98" s="73" t="s">
        <v>327</v>
      </c>
      <c r="D98" s="38">
        <v>42</v>
      </c>
      <c r="E98" s="38"/>
      <c r="F98" s="38">
        <v>2</v>
      </c>
      <c r="G98" s="38">
        <v>3</v>
      </c>
      <c r="H98" s="38"/>
      <c r="I98" s="38"/>
      <c r="J98" s="38"/>
      <c r="K98" s="390">
        <v>1</v>
      </c>
    </row>
    <row r="99" spans="1:11" ht="15.75">
      <c r="A99" s="152" t="s">
        <v>155</v>
      </c>
      <c r="B99" s="38">
        <v>1602</v>
      </c>
      <c r="C99" s="43" t="s">
        <v>498</v>
      </c>
      <c r="D99" s="38">
        <v>52</v>
      </c>
      <c r="E99" s="541"/>
      <c r="F99" s="38">
        <v>2</v>
      </c>
      <c r="G99" s="38">
        <v>3</v>
      </c>
      <c r="H99" s="38"/>
      <c r="I99" s="38"/>
      <c r="J99" s="38"/>
      <c r="K99" s="390">
        <v>1</v>
      </c>
    </row>
    <row r="100" spans="1:11" ht="15.75">
      <c r="A100" s="152" t="s">
        <v>155</v>
      </c>
      <c r="B100" s="38">
        <v>1603</v>
      </c>
      <c r="C100" s="43" t="s">
        <v>499</v>
      </c>
      <c r="D100" s="38">
        <v>52</v>
      </c>
      <c r="E100" s="38"/>
      <c r="F100" s="38">
        <v>2</v>
      </c>
      <c r="G100" s="38">
        <v>3</v>
      </c>
      <c r="H100" s="38"/>
      <c r="I100" s="38"/>
      <c r="J100" s="38"/>
      <c r="K100" s="390">
        <v>1</v>
      </c>
    </row>
    <row r="101" spans="1:11" ht="15.75">
      <c r="A101" s="152" t="s">
        <v>333</v>
      </c>
      <c r="B101" s="38">
        <v>4209</v>
      </c>
      <c r="C101" s="43" t="s">
        <v>342</v>
      </c>
      <c r="D101" s="38">
        <v>21</v>
      </c>
      <c r="E101" s="38"/>
      <c r="F101" s="38">
        <v>2</v>
      </c>
      <c r="G101" s="38"/>
      <c r="H101" s="38"/>
      <c r="I101" s="542"/>
      <c r="J101" s="38">
        <v>6</v>
      </c>
      <c r="K101" s="390">
        <v>1</v>
      </c>
    </row>
    <row r="102" spans="1:11" ht="15.75">
      <c r="A102" s="71" t="s">
        <v>176</v>
      </c>
      <c r="B102" s="24">
        <v>1908</v>
      </c>
      <c r="C102" s="73" t="s">
        <v>184</v>
      </c>
      <c r="D102" s="38">
        <v>25</v>
      </c>
      <c r="E102" s="38"/>
      <c r="F102" s="38">
        <v>2</v>
      </c>
      <c r="G102" s="38"/>
      <c r="H102" s="38"/>
      <c r="I102" s="38"/>
      <c r="J102" s="38">
        <v>6</v>
      </c>
      <c r="K102" s="390">
        <v>1</v>
      </c>
    </row>
    <row r="103" spans="1:11" ht="15.75">
      <c r="A103" s="35" t="s">
        <v>214</v>
      </c>
      <c r="B103" s="36">
        <v>2205</v>
      </c>
      <c r="C103" s="43" t="s">
        <v>219</v>
      </c>
      <c r="D103" s="38">
        <v>31</v>
      </c>
      <c r="E103" s="541"/>
      <c r="F103" s="38">
        <v>2</v>
      </c>
      <c r="G103" s="38"/>
      <c r="H103" s="38"/>
      <c r="I103" s="38"/>
      <c r="J103" s="38">
        <v>6</v>
      </c>
      <c r="K103" s="390">
        <v>1</v>
      </c>
    </row>
    <row r="104" spans="1:11" ht="15.75">
      <c r="A104" s="152" t="s">
        <v>155</v>
      </c>
      <c r="B104" s="38">
        <v>1607</v>
      </c>
      <c r="C104" s="43" t="s">
        <v>503</v>
      </c>
      <c r="D104" s="38">
        <v>14</v>
      </c>
      <c r="E104" s="38"/>
      <c r="F104" s="38">
        <v>2</v>
      </c>
      <c r="G104" s="38"/>
      <c r="H104" s="38"/>
      <c r="I104" s="38"/>
      <c r="J104" s="38"/>
      <c r="K104" s="390">
        <v>1</v>
      </c>
    </row>
    <row r="105" spans="1:11" ht="15.75">
      <c r="A105" s="71" t="s">
        <v>315</v>
      </c>
      <c r="B105" s="24">
        <v>3803</v>
      </c>
      <c r="C105" s="73" t="s">
        <v>511</v>
      </c>
      <c r="D105" s="38">
        <v>21</v>
      </c>
      <c r="E105" s="38"/>
      <c r="F105" s="38">
        <v>2</v>
      </c>
      <c r="G105" s="38"/>
      <c r="H105" s="38"/>
      <c r="I105" s="38"/>
      <c r="J105" s="38"/>
      <c r="K105" s="390">
        <v>1</v>
      </c>
    </row>
    <row r="106" spans="1:11" ht="15.75">
      <c r="A106" s="71" t="s">
        <v>527</v>
      </c>
      <c r="B106" s="24">
        <v>4102</v>
      </c>
      <c r="C106" s="73" t="s">
        <v>329</v>
      </c>
      <c r="D106" s="38">
        <v>21</v>
      </c>
      <c r="E106" s="38"/>
      <c r="F106" s="38">
        <v>2</v>
      </c>
      <c r="G106" s="38"/>
      <c r="H106" s="38"/>
      <c r="I106" s="38"/>
      <c r="J106" s="38"/>
      <c r="K106" s="390">
        <v>1</v>
      </c>
    </row>
    <row r="107" spans="1:11" ht="15.75">
      <c r="A107" s="71" t="s">
        <v>297</v>
      </c>
      <c r="B107" s="24">
        <v>3405</v>
      </c>
      <c r="C107" s="73" t="s">
        <v>302</v>
      </c>
      <c r="D107" s="24">
        <v>23</v>
      </c>
      <c r="E107" s="110"/>
      <c r="F107" s="110">
        <v>2</v>
      </c>
      <c r="G107" s="110"/>
      <c r="H107" s="110"/>
      <c r="I107" s="110"/>
      <c r="J107" s="110"/>
      <c r="K107" s="392">
        <v>1</v>
      </c>
    </row>
    <row r="108" spans="1:11" ht="15.75">
      <c r="A108" s="152" t="s">
        <v>526</v>
      </c>
      <c r="B108" s="38">
        <v>1303</v>
      </c>
      <c r="C108" s="43" t="s">
        <v>136</v>
      </c>
      <c r="D108" s="38">
        <v>24</v>
      </c>
      <c r="E108" s="38"/>
      <c r="F108" s="38">
        <v>2</v>
      </c>
      <c r="G108" s="38"/>
      <c r="H108" s="38"/>
      <c r="I108" s="38"/>
      <c r="J108" s="38"/>
      <c r="K108" s="390">
        <v>1</v>
      </c>
    </row>
    <row r="109" spans="1:11" ht="15.75">
      <c r="A109" s="71" t="s">
        <v>368</v>
      </c>
      <c r="B109" s="24">
        <v>4603</v>
      </c>
      <c r="C109" s="73" t="s">
        <v>371</v>
      </c>
      <c r="D109" s="38">
        <v>34</v>
      </c>
      <c r="E109" s="38"/>
      <c r="F109" s="38">
        <v>2</v>
      </c>
      <c r="G109" s="38"/>
      <c r="H109" s="38"/>
      <c r="I109" s="38"/>
      <c r="J109" s="38"/>
      <c r="K109" s="390">
        <v>1</v>
      </c>
    </row>
    <row r="110" spans="1:11" ht="15.75">
      <c r="A110" s="71" t="s">
        <v>281</v>
      </c>
      <c r="B110" s="24">
        <v>3206</v>
      </c>
      <c r="C110" s="73" t="s">
        <v>287</v>
      </c>
      <c r="D110" s="24">
        <v>36</v>
      </c>
      <c r="E110" s="541"/>
      <c r="F110" s="555">
        <v>2</v>
      </c>
      <c r="G110" s="541"/>
      <c r="H110" s="24"/>
      <c r="I110" s="24"/>
      <c r="J110" s="24"/>
      <c r="K110" s="392">
        <v>1</v>
      </c>
    </row>
    <row r="111" spans="1:11" ht="15.75">
      <c r="A111" s="71" t="s">
        <v>307</v>
      </c>
      <c r="B111" s="24">
        <v>3703</v>
      </c>
      <c r="C111" s="73" t="s">
        <v>311</v>
      </c>
      <c r="D111" s="38">
        <v>36</v>
      </c>
      <c r="E111" s="38"/>
      <c r="F111" s="38">
        <v>2</v>
      </c>
      <c r="G111" s="38"/>
      <c r="H111" s="38"/>
      <c r="I111" s="38"/>
      <c r="J111" s="38"/>
      <c r="K111" s="390">
        <v>1</v>
      </c>
    </row>
    <row r="112" spans="1:11" ht="15.75">
      <c r="A112" s="35" t="s">
        <v>527</v>
      </c>
      <c r="B112" s="36">
        <v>4104</v>
      </c>
      <c r="C112" s="43" t="s">
        <v>331</v>
      </c>
      <c r="D112" s="38">
        <v>36</v>
      </c>
      <c r="E112" s="541"/>
      <c r="F112" s="38">
        <v>2</v>
      </c>
      <c r="G112" s="38"/>
      <c r="H112" s="38"/>
      <c r="I112" s="38"/>
      <c r="J112" s="38"/>
      <c r="K112" s="390">
        <v>1</v>
      </c>
    </row>
    <row r="113" spans="1:11" ht="15.75">
      <c r="A113" s="152" t="s">
        <v>527</v>
      </c>
      <c r="B113" s="36">
        <v>4105</v>
      </c>
      <c r="C113" s="43" t="s">
        <v>332</v>
      </c>
      <c r="D113" s="38">
        <v>37</v>
      </c>
      <c r="E113" s="38"/>
      <c r="F113" s="38">
        <v>2</v>
      </c>
      <c r="G113" s="38"/>
      <c r="H113" s="38"/>
      <c r="I113" s="38"/>
      <c r="J113" s="38"/>
      <c r="K113" s="390">
        <v>1</v>
      </c>
    </row>
    <row r="114" spans="1:11" ht="15.75">
      <c r="A114" s="152" t="s">
        <v>345</v>
      </c>
      <c r="B114" s="38">
        <v>4404</v>
      </c>
      <c r="C114" s="43" t="s">
        <v>349</v>
      </c>
      <c r="D114" s="38">
        <v>37</v>
      </c>
      <c r="E114" s="38"/>
      <c r="F114" s="38">
        <v>2</v>
      </c>
      <c r="G114" s="38"/>
      <c r="H114" s="38"/>
      <c r="I114" s="38"/>
      <c r="J114" s="38"/>
      <c r="K114" s="390">
        <f>COUNT(E4:E118)</f>
        <v>39</v>
      </c>
    </row>
    <row r="115" spans="1:11" ht="15.75">
      <c r="A115" s="152" t="s">
        <v>155</v>
      </c>
      <c r="B115" s="38">
        <v>1604</v>
      </c>
      <c r="C115" s="43" t="s">
        <v>500</v>
      </c>
      <c r="D115" s="38">
        <v>52</v>
      </c>
      <c r="E115" s="38"/>
      <c r="F115" s="38">
        <v>2</v>
      </c>
      <c r="G115" s="38"/>
      <c r="H115" s="38"/>
      <c r="I115" s="38"/>
      <c r="J115" s="38"/>
      <c r="K115" s="390">
        <v>1</v>
      </c>
    </row>
    <row r="116" spans="1:11" ht="15.75">
      <c r="A116" s="152" t="s">
        <v>155</v>
      </c>
      <c r="B116" s="38">
        <v>1606</v>
      </c>
      <c r="C116" s="43" t="s">
        <v>502</v>
      </c>
      <c r="D116" s="38">
        <v>63</v>
      </c>
      <c r="E116" s="38"/>
      <c r="F116" s="38">
        <v>2</v>
      </c>
      <c r="G116" s="38"/>
      <c r="H116" s="38"/>
      <c r="I116" s="38"/>
      <c r="J116" s="38"/>
      <c r="K116" s="390">
        <v>1</v>
      </c>
    </row>
    <row r="117" spans="1:11" ht="15.75">
      <c r="A117" s="152" t="s">
        <v>244</v>
      </c>
      <c r="B117" s="38">
        <v>2502</v>
      </c>
      <c r="C117" s="43" t="s">
        <v>246</v>
      </c>
      <c r="D117" s="38">
        <v>43</v>
      </c>
      <c r="E117" s="38"/>
      <c r="F117" s="38"/>
      <c r="G117" s="38">
        <v>3</v>
      </c>
      <c r="H117" s="38"/>
      <c r="I117" s="38"/>
      <c r="J117" s="38"/>
      <c r="K117" s="390">
        <v>1</v>
      </c>
    </row>
    <row r="118" spans="1:11" ht="15.75">
      <c r="A118" s="152" t="s">
        <v>278</v>
      </c>
      <c r="B118" s="38">
        <v>3104</v>
      </c>
      <c r="C118" s="43" t="s">
        <v>280</v>
      </c>
      <c r="D118" s="38">
        <v>25</v>
      </c>
      <c r="E118" s="38"/>
      <c r="F118" s="38"/>
      <c r="G118" s="38"/>
      <c r="H118" s="38"/>
      <c r="I118" s="38"/>
      <c r="J118" s="38">
        <v>6</v>
      </c>
      <c r="K118" s="390">
        <v>1</v>
      </c>
    </row>
    <row r="119" spans="1:11" ht="15.75">
      <c r="A119" s="152"/>
      <c r="B119" s="38"/>
      <c r="C119" s="43"/>
      <c r="D119" s="38"/>
      <c r="E119" s="38">
        <f>COUNT(E4:E118)</f>
        <v>39</v>
      </c>
      <c r="F119" s="38">
        <f t="shared" ref="F119:J119" si="0">COUNT(F4:F118)</f>
        <v>77</v>
      </c>
      <c r="G119" s="38">
        <f t="shared" si="0"/>
        <v>60</v>
      </c>
      <c r="H119" s="38">
        <f t="shared" si="0"/>
        <v>4</v>
      </c>
      <c r="I119" s="38">
        <f t="shared" si="0"/>
        <v>6</v>
      </c>
      <c r="J119" s="38">
        <f t="shared" si="0"/>
        <v>36</v>
      </c>
      <c r="K119" s="390"/>
    </row>
    <row r="120" spans="1:11" ht="15.75">
      <c r="A120" s="152"/>
      <c r="B120" s="38"/>
      <c r="C120" s="43"/>
      <c r="D120" s="38"/>
      <c r="E120" s="38"/>
      <c r="F120" s="38"/>
      <c r="G120" s="38"/>
      <c r="H120" s="38"/>
      <c r="I120" s="38"/>
      <c r="J120" s="38"/>
      <c r="K120" s="390"/>
    </row>
    <row r="121" spans="1:11" ht="15.75">
      <c r="A121" s="522" t="s">
        <v>214</v>
      </c>
      <c r="B121" s="529">
        <v>2201</v>
      </c>
      <c r="C121" s="523" t="s">
        <v>215</v>
      </c>
      <c r="D121" s="520">
        <v>15</v>
      </c>
      <c r="E121" s="520">
        <v>1</v>
      </c>
      <c r="F121" s="520">
        <v>2</v>
      </c>
      <c r="G121" s="520">
        <v>3</v>
      </c>
      <c r="H121" s="520"/>
      <c r="I121" s="520"/>
      <c r="J121" s="520">
        <v>6</v>
      </c>
      <c r="K121" s="521">
        <v>2</v>
      </c>
    </row>
    <row r="122" spans="1:11" ht="15.75">
      <c r="A122" s="522" t="s">
        <v>63</v>
      </c>
      <c r="B122" s="520" t="s">
        <v>520</v>
      </c>
      <c r="C122" s="523" t="s">
        <v>67</v>
      </c>
      <c r="D122" s="520">
        <v>22</v>
      </c>
      <c r="E122" s="520">
        <v>1</v>
      </c>
      <c r="F122" s="520">
        <v>2</v>
      </c>
      <c r="G122" s="520">
        <v>3</v>
      </c>
      <c r="H122" s="520"/>
      <c r="I122" s="520"/>
      <c r="J122" s="520">
        <v>6</v>
      </c>
      <c r="K122" s="521">
        <v>2</v>
      </c>
    </row>
    <row r="123" spans="1:11" ht="15.75">
      <c r="A123" s="522" t="s">
        <v>123</v>
      </c>
      <c r="B123" s="520">
        <v>1103</v>
      </c>
      <c r="C123" s="523" t="s">
        <v>126</v>
      </c>
      <c r="D123" s="520">
        <v>11</v>
      </c>
      <c r="E123" s="520">
        <v>1</v>
      </c>
      <c r="F123" s="520">
        <v>2</v>
      </c>
      <c r="G123" s="520">
        <v>3</v>
      </c>
      <c r="H123" s="520"/>
      <c r="I123" s="520"/>
      <c r="J123" s="520"/>
      <c r="K123" s="521">
        <v>2</v>
      </c>
    </row>
    <row r="124" spans="1:11" ht="15.75">
      <c r="A124" s="517" t="s">
        <v>368</v>
      </c>
      <c r="B124" s="526">
        <v>4605</v>
      </c>
      <c r="C124" s="527" t="s">
        <v>373</v>
      </c>
      <c r="D124" s="526">
        <v>15</v>
      </c>
      <c r="E124" s="526">
        <v>1</v>
      </c>
      <c r="F124" s="526">
        <v>2</v>
      </c>
      <c r="G124" s="526">
        <v>3</v>
      </c>
      <c r="H124" s="526"/>
      <c r="I124" s="526"/>
      <c r="J124" s="526"/>
      <c r="K124" s="528">
        <v>2</v>
      </c>
    </row>
    <row r="125" spans="1:11" ht="15.75">
      <c r="A125" s="522" t="s">
        <v>85</v>
      </c>
      <c r="B125" s="520" t="s">
        <v>106</v>
      </c>
      <c r="C125" s="523" t="s">
        <v>488</v>
      </c>
      <c r="D125" s="520">
        <v>42</v>
      </c>
      <c r="E125" s="520">
        <v>1</v>
      </c>
      <c r="F125" s="520">
        <v>2</v>
      </c>
      <c r="G125" s="520">
        <v>3</v>
      </c>
      <c r="H125" s="520"/>
      <c r="I125" s="520"/>
      <c r="J125" s="520"/>
      <c r="K125" s="521">
        <v>2</v>
      </c>
    </row>
    <row r="126" spans="1:11" ht="15.75">
      <c r="A126" s="530" t="s">
        <v>214</v>
      </c>
      <c r="B126" s="529">
        <v>2207</v>
      </c>
      <c r="C126" s="523" t="s">
        <v>221</v>
      </c>
      <c r="D126" s="520">
        <v>11</v>
      </c>
      <c r="E126" s="520">
        <v>1</v>
      </c>
      <c r="F126" s="520">
        <v>2</v>
      </c>
      <c r="G126" s="520"/>
      <c r="H126" s="520"/>
      <c r="I126" s="520"/>
      <c r="J126" s="520"/>
      <c r="K126" s="521">
        <v>2</v>
      </c>
    </row>
    <row r="127" spans="1:11" ht="15.75">
      <c r="A127" s="522" t="s">
        <v>356</v>
      </c>
      <c r="B127" s="520">
        <v>4510</v>
      </c>
      <c r="C127" s="523" t="s">
        <v>366</v>
      </c>
      <c r="D127" s="520">
        <v>22</v>
      </c>
      <c r="E127" s="552">
        <v>1</v>
      </c>
      <c r="F127" s="520"/>
      <c r="G127" s="520"/>
      <c r="H127" s="520">
        <v>4</v>
      </c>
      <c r="I127" s="520"/>
      <c r="J127" s="520">
        <v>6</v>
      </c>
      <c r="K127" s="521">
        <v>2</v>
      </c>
    </row>
    <row r="128" spans="1:11" ht="15.75">
      <c r="A128" s="517" t="s">
        <v>192</v>
      </c>
      <c r="B128" s="518">
        <v>2112</v>
      </c>
      <c r="C128" s="519" t="s">
        <v>204</v>
      </c>
      <c r="D128" s="520">
        <v>41</v>
      </c>
      <c r="E128" s="520">
        <v>1</v>
      </c>
      <c r="F128" s="520"/>
      <c r="G128" s="520"/>
      <c r="H128" s="520">
        <v>4</v>
      </c>
      <c r="I128" s="520"/>
      <c r="J128" s="520"/>
      <c r="K128" s="521">
        <v>2</v>
      </c>
    </row>
    <row r="129" spans="1:11" ht="15.75">
      <c r="A129" s="522" t="s">
        <v>22</v>
      </c>
      <c r="B129" s="520" t="s">
        <v>23</v>
      </c>
      <c r="C129" s="523" t="s">
        <v>24</v>
      </c>
      <c r="D129" s="520">
        <v>11</v>
      </c>
      <c r="E129" s="520">
        <v>1</v>
      </c>
      <c r="F129" s="520"/>
      <c r="G129" s="520"/>
      <c r="H129" s="520"/>
      <c r="I129" s="520"/>
      <c r="J129" s="520"/>
      <c r="K129" s="521">
        <v>2</v>
      </c>
    </row>
    <row r="130" spans="1:11" ht="15.75">
      <c r="A130" s="522" t="s">
        <v>85</v>
      </c>
      <c r="B130" s="520" t="s">
        <v>90</v>
      </c>
      <c r="C130" s="523" t="s">
        <v>91</v>
      </c>
      <c r="D130" s="520">
        <v>11</v>
      </c>
      <c r="E130" s="552">
        <v>1</v>
      </c>
      <c r="F130" s="520"/>
      <c r="G130" s="520"/>
      <c r="H130" s="520"/>
      <c r="I130" s="520"/>
      <c r="J130" s="520"/>
      <c r="K130" s="521">
        <v>2</v>
      </c>
    </row>
    <row r="131" spans="1:11" ht="15.75">
      <c r="A131" s="522" t="s">
        <v>85</v>
      </c>
      <c r="B131" s="520" t="s">
        <v>92</v>
      </c>
      <c r="C131" s="523" t="s">
        <v>93</v>
      </c>
      <c r="D131" s="520">
        <v>11</v>
      </c>
      <c r="E131" s="552">
        <v>1</v>
      </c>
      <c r="F131" s="520"/>
      <c r="G131" s="520"/>
      <c r="H131" s="520"/>
      <c r="I131" s="520"/>
      <c r="J131" s="520"/>
      <c r="K131" s="521">
        <v>2</v>
      </c>
    </row>
    <row r="132" spans="1:11" ht="15.75">
      <c r="A132" s="522" t="s">
        <v>110</v>
      </c>
      <c r="B132" s="520" t="s">
        <v>113</v>
      </c>
      <c r="C132" s="523" t="s">
        <v>114</v>
      </c>
      <c r="D132" s="520">
        <v>11</v>
      </c>
      <c r="E132" s="520">
        <v>1</v>
      </c>
      <c r="F132" s="520"/>
      <c r="G132" s="520"/>
      <c r="H132" s="520"/>
      <c r="I132" s="520"/>
      <c r="J132" s="520"/>
      <c r="K132" s="521">
        <v>2</v>
      </c>
    </row>
    <row r="133" spans="1:11" ht="15.75">
      <c r="A133" s="522" t="s">
        <v>142</v>
      </c>
      <c r="B133" s="520">
        <v>1509</v>
      </c>
      <c r="C133" s="523" t="s">
        <v>152</v>
      </c>
      <c r="D133" s="520">
        <v>11</v>
      </c>
      <c r="E133" s="520">
        <v>1</v>
      </c>
      <c r="F133" s="520"/>
      <c r="G133" s="520"/>
      <c r="H133" s="520"/>
      <c r="I133" s="520"/>
      <c r="J133" s="520"/>
      <c r="K133" s="521">
        <v>2</v>
      </c>
    </row>
    <row r="134" spans="1:11" ht="15.75">
      <c r="A134" s="522" t="s">
        <v>270</v>
      </c>
      <c r="B134" s="520">
        <v>3002</v>
      </c>
      <c r="C134" s="523" t="s">
        <v>273</v>
      </c>
      <c r="D134" s="520">
        <v>11</v>
      </c>
      <c r="E134" s="520">
        <v>1</v>
      </c>
      <c r="F134" s="520"/>
      <c r="G134" s="520"/>
      <c r="H134" s="520"/>
      <c r="I134" s="520"/>
      <c r="J134" s="520"/>
      <c r="K134" s="521">
        <v>2</v>
      </c>
    </row>
    <row r="135" spans="1:11" ht="15.75">
      <c r="A135" s="522" t="s">
        <v>281</v>
      </c>
      <c r="B135" s="520">
        <v>3212</v>
      </c>
      <c r="C135" s="523" t="s">
        <v>293</v>
      </c>
      <c r="D135" s="520">
        <v>11</v>
      </c>
      <c r="E135" s="520">
        <v>1</v>
      </c>
      <c r="F135" s="520"/>
      <c r="G135" s="520"/>
      <c r="H135" s="520"/>
      <c r="I135" s="520"/>
      <c r="J135" s="520"/>
      <c r="K135" s="521">
        <v>2</v>
      </c>
    </row>
    <row r="136" spans="1:11" ht="15.75">
      <c r="A136" s="517" t="s">
        <v>319</v>
      </c>
      <c r="B136" s="518">
        <v>3804</v>
      </c>
      <c r="C136" s="519" t="s">
        <v>320</v>
      </c>
      <c r="D136" s="520">
        <v>11</v>
      </c>
      <c r="E136" s="520">
        <v>1</v>
      </c>
      <c r="F136" s="520"/>
      <c r="G136" s="520"/>
      <c r="H136" s="520"/>
      <c r="I136" s="520"/>
      <c r="J136" s="520"/>
      <c r="K136" s="521">
        <v>2</v>
      </c>
    </row>
    <row r="137" spans="1:11" ht="15.75">
      <c r="A137" s="517" t="s">
        <v>323</v>
      </c>
      <c r="B137" s="518">
        <v>4002</v>
      </c>
      <c r="C137" s="519" t="s">
        <v>325</v>
      </c>
      <c r="D137" s="520">
        <v>11</v>
      </c>
      <c r="E137" s="520">
        <v>1</v>
      </c>
      <c r="F137" s="520"/>
      <c r="G137" s="520"/>
      <c r="H137" s="520"/>
      <c r="I137" s="520"/>
      <c r="J137" s="520"/>
      <c r="K137" s="521">
        <v>2</v>
      </c>
    </row>
    <row r="138" spans="1:11" ht="15.75">
      <c r="A138" s="522" t="s">
        <v>333</v>
      </c>
      <c r="B138" s="529">
        <v>4201</v>
      </c>
      <c r="C138" s="523" t="s">
        <v>334</v>
      </c>
      <c r="D138" s="520">
        <v>11</v>
      </c>
      <c r="E138" s="520">
        <v>1</v>
      </c>
      <c r="F138" s="520"/>
      <c r="G138" s="520"/>
      <c r="H138" s="550"/>
      <c r="I138" s="520"/>
      <c r="J138" s="520"/>
      <c r="K138" s="521">
        <v>2</v>
      </c>
    </row>
    <row r="139" spans="1:11" ht="15.75">
      <c r="A139" s="522" t="s">
        <v>352</v>
      </c>
      <c r="B139" s="520">
        <v>4408</v>
      </c>
      <c r="C139" s="523" t="s">
        <v>354</v>
      </c>
      <c r="D139" s="520">
        <v>11</v>
      </c>
      <c r="E139" s="520">
        <v>1</v>
      </c>
      <c r="F139" s="520"/>
      <c r="G139" s="520"/>
      <c r="H139" s="520"/>
      <c r="I139" s="520"/>
      <c r="J139" s="520"/>
      <c r="K139" s="521">
        <v>2</v>
      </c>
    </row>
    <row r="140" spans="1:11" ht="15.75">
      <c r="A140" s="522" t="s">
        <v>356</v>
      </c>
      <c r="B140" s="520">
        <v>4509</v>
      </c>
      <c r="C140" s="523" t="s">
        <v>365</v>
      </c>
      <c r="D140" s="520">
        <v>11</v>
      </c>
      <c r="E140" s="552">
        <v>1</v>
      </c>
      <c r="F140" s="520"/>
      <c r="G140" s="520"/>
      <c r="H140" s="520"/>
      <c r="I140" s="520"/>
      <c r="J140" s="520"/>
      <c r="K140" s="521">
        <v>2</v>
      </c>
    </row>
    <row r="141" spans="1:11" ht="15.75">
      <c r="A141" s="522" t="s">
        <v>356</v>
      </c>
      <c r="B141" s="520">
        <v>4511</v>
      </c>
      <c r="C141" s="523" t="s">
        <v>514</v>
      </c>
      <c r="D141" s="520">
        <v>11</v>
      </c>
      <c r="E141" s="520">
        <v>1</v>
      </c>
      <c r="F141" s="520"/>
      <c r="G141" s="520"/>
      <c r="H141" s="520"/>
      <c r="I141" s="520"/>
      <c r="J141" s="520"/>
      <c r="K141" s="521">
        <v>2</v>
      </c>
    </row>
    <row r="142" spans="1:11" ht="15.75">
      <c r="A142" s="517" t="s">
        <v>368</v>
      </c>
      <c r="B142" s="520">
        <v>4601</v>
      </c>
      <c r="C142" s="523" t="s">
        <v>369</v>
      </c>
      <c r="D142" s="520">
        <v>11</v>
      </c>
      <c r="E142" s="520">
        <v>1</v>
      </c>
      <c r="F142" s="520"/>
      <c r="G142" s="520"/>
      <c r="H142" s="520"/>
      <c r="I142" s="520"/>
      <c r="J142" s="520"/>
      <c r="K142" s="521">
        <v>2</v>
      </c>
    </row>
    <row r="143" spans="1:11" ht="15.75">
      <c r="A143" s="517" t="s">
        <v>368</v>
      </c>
      <c r="B143" s="518">
        <v>4606</v>
      </c>
      <c r="C143" s="519" t="s">
        <v>374</v>
      </c>
      <c r="D143" s="520">
        <v>11</v>
      </c>
      <c r="E143" s="520">
        <v>1</v>
      </c>
      <c r="F143" s="520"/>
      <c r="G143" s="520"/>
      <c r="H143" s="520"/>
      <c r="I143" s="520"/>
      <c r="J143" s="520"/>
      <c r="K143" s="521">
        <v>2</v>
      </c>
    </row>
    <row r="144" spans="1:11" ht="15.75">
      <c r="A144" s="517" t="s">
        <v>375</v>
      </c>
      <c r="B144" s="518">
        <v>4701</v>
      </c>
      <c r="C144" s="519" t="s">
        <v>376</v>
      </c>
      <c r="D144" s="520">
        <v>11</v>
      </c>
      <c r="E144" s="520">
        <v>1</v>
      </c>
      <c r="F144" s="520"/>
      <c r="G144" s="520"/>
      <c r="H144" s="520"/>
      <c r="I144" s="520"/>
      <c r="J144" s="520"/>
      <c r="K144" s="521">
        <v>2</v>
      </c>
    </row>
    <row r="145" spans="1:11" ht="15.75">
      <c r="A145" s="517" t="s">
        <v>375</v>
      </c>
      <c r="B145" s="518">
        <v>4702</v>
      </c>
      <c r="C145" s="519" t="s">
        <v>377</v>
      </c>
      <c r="D145" s="520">
        <v>11</v>
      </c>
      <c r="E145" s="520">
        <v>1</v>
      </c>
      <c r="F145" s="520"/>
      <c r="G145" s="520"/>
      <c r="H145" s="520"/>
      <c r="I145" s="520"/>
      <c r="J145" s="520"/>
      <c r="K145" s="521">
        <v>2</v>
      </c>
    </row>
    <row r="146" spans="1:11" ht="15.75">
      <c r="A146" s="517" t="s">
        <v>375</v>
      </c>
      <c r="B146" s="518">
        <v>4703</v>
      </c>
      <c r="C146" s="519" t="s">
        <v>515</v>
      </c>
      <c r="D146" s="520">
        <v>11</v>
      </c>
      <c r="E146" s="520">
        <v>1</v>
      </c>
      <c r="F146" s="520"/>
      <c r="G146" s="520"/>
      <c r="H146" s="520"/>
      <c r="I146" s="520"/>
      <c r="J146" s="520"/>
      <c r="K146" s="521">
        <v>2</v>
      </c>
    </row>
    <row r="147" spans="1:11" ht="15.75">
      <c r="A147" s="517" t="s">
        <v>375</v>
      </c>
      <c r="B147" s="518">
        <v>4704</v>
      </c>
      <c r="C147" s="519" t="s">
        <v>516</v>
      </c>
      <c r="D147" s="520">
        <v>11</v>
      </c>
      <c r="E147" s="520">
        <v>1</v>
      </c>
      <c r="F147" s="520"/>
      <c r="G147" s="520"/>
      <c r="H147" s="520"/>
      <c r="I147" s="520"/>
      <c r="J147" s="520"/>
      <c r="K147" s="521">
        <v>2</v>
      </c>
    </row>
    <row r="148" spans="1:11" ht="15.75">
      <c r="A148" s="522" t="s">
        <v>19</v>
      </c>
      <c r="B148" s="529">
        <v>201</v>
      </c>
      <c r="C148" s="523" t="s">
        <v>20</v>
      </c>
      <c r="D148" s="520">
        <v>12</v>
      </c>
      <c r="E148" s="520">
        <v>1</v>
      </c>
      <c r="F148" s="520"/>
      <c r="G148" s="520"/>
      <c r="H148" s="520"/>
      <c r="I148" s="520"/>
      <c r="J148" s="520"/>
      <c r="K148" s="521">
        <v>2</v>
      </c>
    </row>
    <row r="149" spans="1:11" ht="15.75">
      <c r="A149" s="530" t="s">
        <v>19</v>
      </c>
      <c r="B149" s="529">
        <v>202</v>
      </c>
      <c r="C149" s="523" t="s">
        <v>21</v>
      </c>
      <c r="D149" s="520">
        <v>12</v>
      </c>
      <c r="E149" s="552">
        <v>1</v>
      </c>
      <c r="F149" s="520"/>
      <c r="G149" s="520"/>
      <c r="H149" s="550"/>
      <c r="I149" s="520"/>
      <c r="J149" s="520"/>
      <c r="K149" s="521">
        <v>2</v>
      </c>
    </row>
    <row r="150" spans="1:11" ht="15.75">
      <c r="A150" s="522" t="s">
        <v>82</v>
      </c>
      <c r="B150" s="520" t="s">
        <v>96</v>
      </c>
      <c r="C150" s="523" t="s">
        <v>97</v>
      </c>
      <c r="D150" s="520">
        <v>12</v>
      </c>
      <c r="E150" s="552">
        <v>1</v>
      </c>
      <c r="F150" s="520"/>
      <c r="G150" s="520"/>
      <c r="H150" s="520"/>
      <c r="I150" s="520"/>
      <c r="J150" s="520"/>
      <c r="K150" s="521">
        <v>2</v>
      </c>
    </row>
    <row r="151" spans="1:11" ht="15.75">
      <c r="A151" s="522" t="s">
        <v>144</v>
      </c>
      <c r="B151" s="520">
        <v>1502</v>
      </c>
      <c r="C151" s="523" t="s">
        <v>145</v>
      </c>
      <c r="D151" s="520">
        <v>12</v>
      </c>
      <c r="E151" s="551">
        <v>1</v>
      </c>
      <c r="F151" s="520"/>
      <c r="G151" s="520"/>
      <c r="H151" s="520"/>
      <c r="I151" s="520"/>
      <c r="J151" s="520"/>
      <c r="K151" s="521">
        <v>2</v>
      </c>
    </row>
    <row r="152" spans="1:11" ht="15.75">
      <c r="A152" s="522" t="s">
        <v>142</v>
      </c>
      <c r="B152" s="520">
        <v>1510</v>
      </c>
      <c r="C152" s="523" t="s">
        <v>153</v>
      </c>
      <c r="D152" s="520">
        <v>12</v>
      </c>
      <c r="E152" s="552">
        <v>1</v>
      </c>
      <c r="F152" s="520"/>
      <c r="G152" s="520"/>
      <c r="H152" s="520"/>
      <c r="I152" s="520"/>
      <c r="J152" s="520"/>
      <c r="K152" s="521">
        <v>2</v>
      </c>
    </row>
    <row r="153" spans="1:11" ht="15.75">
      <c r="A153" s="522" t="s">
        <v>333</v>
      </c>
      <c r="B153" s="525">
        <v>4202</v>
      </c>
      <c r="C153" s="523" t="s">
        <v>335</v>
      </c>
      <c r="D153" s="520">
        <v>13</v>
      </c>
      <c r="E153" s="520">
        <v>1</v>
      </c>
      <c r="F153" s="520"/>
      <c r="G153" s="520"/>
      <c r="H153" s="520"/>
      <c r="I153" s="520"/>
      <c r="J153" s="520"/>
      <c r="K153" s="521">
        <v>2</v>
      </c>
    </row>
    <row r="154" spans="1:11" ht="15.75">
      <c r="A154" s="522" t="s">
        <v>30</v>
      </c>
      <c r="B154" s="525" t="s">
        <v>44</v>
      </c>
      <c r="C154" s="523" t="s">
        <v>484</v>
      </c>
      <c r="D154" s="520">
        <v>14</v>
      </c>
      <c r="E154" s="520">
        <v>1</v>
      </c>
      <c r="F154" s="520"/>
      <c r="G154" s="520"/>
      <c r="H154" s="520"/>
      <c r="I154" s="520"/>
      <c r="J154" s="520"/>
      <c r="K154" s="521">
        <v>2</v>
      </c>
    </row>
    <row r="155" spans="1:11" ht="15.75">
      <c r="A155" s="517" t="s">
        <v>176</v>
      </c>
      <c r="B155" s="518">
        <v>1903</v>
      </c>
      <c r="C155" s="519" t="s">
        <v>504</v>
      </c>
      <c r="D155" s="520">
        <v>15</v>
      </c>
      <c r="E155" s="552">
        <v>1</v>
      </c>
      <c r="F155" s="520"/>
      <c r="G155" s="520"/>
      <c r="H155" s="550"/>
      <c r="I155" s="520"/>
      <c r="J155" s="520"/>
      <c r="K155" s="521">
        <v>2</v>
      </c>
    </row>
    <row r="156" spans="1:11" ht="15.75">
      <c r="A156" s="517" t="s">
        <v>192</v>
      </c>
      <c r="B156" s="518">
        <v>2111</v>
      </c>
      <c r="C156" s="519" t="s">
        <v>203</v>
      </c>
      <c r="D156" s="520">
        <v>15</v>
      </c>
      <c r="E156" s="520">
        <v>1</v>
      </c>
      <c r="F156" s="520"/>
      <c r="G156" s="520"/>
      <c r="H156" s="520"/>
      <c r="I156" s="520"/>
      <c r="J156" s="520"/>
      <c r="K156" s="521">
        <v>2</v>
      </c>
    </row>
    <row r="157" spans="1:11" ht="15.75">
      <c r="A157" s="522" t="s">
        <v>294</v>
      </c>
      <c r="B157" s="520">
        <v>3302</v>
      </c>
      <c r="C157" s="523" t="s">
        <v>296</v>
      </c>
      <c r="D157" s="520">
        <v>31</v>
      </c>
      <c r="E157" s="520">
        <v>1</v>
      </c>
      <c r="F157" s="520"/>
      <c r="G157" s="520"/>
      <c r="H157" s="520"/>
      <c r="I157" s="520"/>
      <c r="J157" s="520"/>
      <c r="K157" s="521">
        <v>2</v>
      </c>
    </row>
    <row r="158" spans="1:11" ht="15.75">
      <c r="A158" s="522" t="s">
        <v>63</v>
      </c>
      <c r="B158" s="520" t="s">
        <v>519</v>
      </c>
      <c r="C158" s="523" t="s">
        <v>65</v>
      </c>
      <c r="D158" s="520">
        <v>33</v>
      </c>
      <c r="E158" s="520">
        <v>1</v>
      </c>
      <c r="F158" s="520"/>
      <c r="G158" s="520"/>
      <c r="H158" s="520"/>
      <c r="I158" s="520"/>
      <c r="J158" s="520"/>
      <c r="K158" s="521">
        <v>2</v>
      </c>
    </row>
    <row r="159" spans="1:11" ht="15.75">
      <c r="A159" s="517" t="s">
        <v>192</v>
      </c>
      <c r="B159" s="518">
        <v>2114</v>
      </c>
      <c r="C159" s="519" t="s">
        <v>206</v>
      </c>
      <c r="D159" s="520">
        <v>41</v>
      </c>
      <c r="E159" s="520">
        <v>1</v>
      </c>
      <c r="F159" s="520"/>
      <c r="G159" s="520"/>
      <c r="H159" s="520"/>
      <c r="I159" s="520"/>
      <c r="J159" s="520"/>
      <c r="K159" s="521">
        <v>2</v>
      </c>
    </row>
    <row r="160" spans="1:11" ht="15.75">
      <c r="A160" s="522" t="s">
        <v>278</v>
      </c>
      <c r="B160" s="520">
        <v>3103</v>
      </c>
      <c r="C160" s="523" t="s">
        <v>279</v>
      </c>
      <c r="D160" s="520">
        <v>41</v>
      </c>
      <c r="E160" s="520">
        <v>1</v>
      </c>
      <c r="F160" s="520"/>
      <c r="G160" s="520"/>
      <c r="H160" s="520"/>
      <c r="I160" s="520"/>
      <c r="J160" s="520"/>
      <c r="K160" s="521">
        <v>2</v>
      </c>
    </row>
    <row r="161" spans="1:11" ht="15.75">
      <c r="A161" s="522" t="s">
        <v>163</v>
      </c>
      <c r="B161" s="520">
        <v>1703</v>
      </c>
      <c r="C161" s="523" t="s">
        <v>166</v>
      </c>
      <c r="D161" s="520">
        <v>42</v>
      </c>
      <c r="E161" s="520">
        <v>1</v>
      </c>
      <c r="F161" s="520"/>
      <c r="G161" s="520"/>
      <c r="H161" s="520"/>
      <c r="I161" s="520"/>
      <c r="J161" s="520"/>
      <c r="K161" s="521">
        <v>2</v>
      </c>
    </row>
    <row r="162" spans="1:11" ht="15.75">
      <c r="A162" s="517" t="s">
        <v>207</v>
      </c>
      <c r="B162" s="518">
        <v>2115</v>
      </c>
      <c r="C162" s="519" t="s">
        <v>208</v>
      </c>
      <c r="D162" s="520">
        <v>42</v>
      </c>
      <c r="E162" s="520">
        <v>1</v>
      </c>
      <c r="F162" s="520"/>
      <c r="G162" s="520"/>
      <c r="H162" s="520"/>
      <c r="I162" s="520"/>
      <c r="J162" s="520"/>
      <c r="K162" s="521">
        <v>2</v>
      </c>
    </row>
    <row r="163" spans="1:11" ht="15.75">
      <c r="A163" s="522" t="s">
        <v>30</v>
      </c>
      <c r="B163" s="520" t="s">
        <v>517</v>
      </c>
      <c r="C163" s="523" t="s">
        <v>32</v>
      </c>
      <c r="D163" s="520">
        <v>51</v>
      </c>
      <c r="E163" s="520">
        <v>1</v>
      </c>
      <c r="F163" s="520"/>
      <c r="G163" s="520"/>
      <c r="H163" s="520"/>
      <c r="I163" s="520"/>
      <c r="J163" s="520"/>
      <c r="K163" s="521">
        <v>2</v>
      </c>
    </row>
    <row r="164" spans="1:11" ht="15.75">
      <c r="A164" s="522" t="s">
        <v>30</v>
      </c>
      <c r="B164" s="525" t="s">
        <v>49</v>
      </c>
      <c r="C164" s="523" t="s">
        <v>486</v>
      </c>
      <c r="D164" s="520">
        <v>51</v>
      </c>
      <c r="E164" s="520">
        <v>1</v>
      </c>
      <c r="F164" s="520"/>
      <c r="G164" s="520"/>
      <c r="H164" s="520"/>
      <c r="I164" s="520"/>
      <c r="J164" s="520"/>
      <c r="K164" s="521">
        <v>2</v>
      </c>
    </row>
    <row r="165" spans="1:11" ht="15.75">
      <c r="A165" s="522" t="s">
        <v>265</v>
      </c>
      <c r="B165" s="520">
        <v>2902</v>
      </c>
      <c r="C165" s="523" t="s">
        <v>267</v>
      </c>
      <c r="D165" s="520">
        <v>51</v>
      </c>
      <c r="E165" s="520">
        <v>1</v>
      </c>
      <c r="F165" s="520"/>
      <c r="G165" s="520"/>
      <c r="H165" s="520"/>
      <c r="I165" s="520"/>
      <c r="J165" s="520"/>
      <c r="K165" s="521">
        <v>2</v>
      </c>
    </row>
    <row r="166" spans="1:11" ht="15.75">
      <c r="A166" s="522" t="s">
        <v>265</v>
      </c>
      <c r="B166" s="520">
        <v>2904</v>
      </c>
      <c r="C166" s="523" t="s">
        <v>269</v>
      </c>
      <c r="D166" s="520">
        <v>51</v>
      </c>
      <c r="E166" s="520">
        <v>1</v>
      </c>
      <c r="F166" s="520"/>
      <c r="G166" s="520"/>
      <c r="H166" s="520"/>
      <c r="I166" s="520"/>
      <c r="J166" s="520"/>
      <c r="K166" s="521">
        <v>2</v>
      </c>
    </row>
    <row r="167" spans="1:11" ht="15.75">
      <c r="A167" s="517" t="s">
        <v>142</v>
      </c>
      <c r="B167" s="518">
        <v>1505</v>
      </c>
      <c r="C167" s="519" t="s">
        <v>148</v>
      </c>
      <c r="D167" s="518">
        <v>61</v>
      </c>
      <c r="E167" s="552">
        <v>1</v>
      </c>
      <c r="F167" s="518"/>
      <c r="G167" s="518"/>
      <c r="H167" s="518"/>
      <c r="I167" s="518"/>
      <c r="J167" s="518"/>
      <c r="K167" s="524">
        <v>2</v>
      </c>
    </row>
    <row r="168" spans="1:11" ht="15.75">
      <c r="A168" s="522" t="s">
        <v>244</v>
      </c>
      <c r="B168" s="520">
        <v>2509</v>
      </c>
      <c r="C168" s="523" t="s">
        <v>253</v>
      </c>
      <c r="D168" s="520">
        <v>63</v>
      </c>
      <c r="E168" s="520">
        <v>1</v>
      </c>
      <c r="F168" s="520"/>
      <c r="G168" s="520"/>
      <c r="H168" s="520"/>
      <c r="I168" s="520"/>
      <c r="J168" s="520"/>
      <c r="K168" s="521">
        <v>2</v>
      </c>
    </row>
    <row r="169" spans="1:11" ht="15.75">
      <c r="A169" s="522" t="s">
        <v>30</v>
      </c>
      <c r="B169" s="525" t="s">
        <v>47</v>
      </c>
      <c r="C169" s="523" t="s">
        <v>485</v>
      </c>
      <c r="D169" s="520">
        <v>71</v>
      </c>
      <c r="E169" s="520">
        <v>1</v>
      </c>
      <c r="F169" s="520"/>
      <c r="G169" s="520"/>
      <c r="H169" s="520"/>
      <c r="I169" s="520"/>
      <c r="J169" s="520"/>
      <c r="K169" s="521">
        <v>2</v>
      </c>
    </row>
    <row r="170" spans="1:11" ht="15.75">
      <c r="A170" s="517" t="s">
        <v>192</v>
      </c>
      <c r="B170" s="518">
        <v>2101</v>
      </c>
      <c r="C170" s="519" t="s">
        <v>193</v>
      </c>
      <c r="D170" s="520">
        <v>71</v>
      </c>
      <c r="E170" s="520">
        <v>1</v>
      </c>
      <c r="F170" s="520"/>
      <c r="G170" s="520"/>
      <c r="H170" s="520"/>
      <c r="I170" s="520"/>
      <c r="J170" s="520"/>
      <c r="K170" s="521">
        <v>2</v>
      </c>
    </row>
    <row r="171" spans="1:11" ht="15.75">
      <c r="A171" s="517" t="s">
        <v>192</v>
      </c>
      <c r="B171" s="526">
        <v>2107</v>
      </c>
      <c r="C171" s="527" t="s">
        <v>199</v>
      </c>
      <c r="D171" s="526">
        <v>11</v>
      </c>
      <c r="E171" s="526"/>
      <c r="F171" s="526">
        <v>2</v>
      </c>
      <c r="G171" s="526">
        <v>3</v>
      </c>
      <c r="H171" s="526">
        <v>4</v>
      </c>
      <c r="I171" s="526"/>
      <c r="J171" s="526"/>
      <c r="K171" s="528">
        <v>2</v>
      </c>
    </row>
    <row r="172" spans="1:11" ht="15.75">
      <c r="A172" s="517" t="s">
        <v>192</v>
      </c>
      <c r="B172" s="518">
        <v>2110</v>
      </c>
      <c r="C172" s="519" t="s">
        <v>202</v>
      </c>
      <c r="D172" s="520">
        <v>42</v>
      </c>
      <c r="E172" s="520"/>
      <c r="F172" s="520">
        <v>2</v>
      </c>
      <c r="G172" s="520">
        <v>3</v>
      </c>
      <c r="H172" s="520">
        <v>4</v>
      </c>
      <c r="I172" s="520"/>
      <c r="J172" s="520"/>
      <c r="K172" s="521">
        <v>2</v>
      </c>
    </row>
    <row r="173" spans="1:11" ht="15.75">
      <c r="A173" s="522" t="s">
        <v>233</v>
      </c>
      <c r="B173" s="525">
        <v>2402</v>
      </c>
      <c r="C173" s="523" t="s">
        <v>235</v>
      </c>
      <c r="D173" s="520">
        <v>63</v>
      </c>
      <c r="E173" s="520"/>
      <c r="F173" s="520">
        <v>2</v>
      </c>
      <c r="G173" s="520">
        <v>3</v>
      </c>
      <c r="H173" s="520"/>
      <c r="I173" s="520">
        <v>5</v>
      </c>
      <c r="J173" s="520"/>
      <c r="K173" s="521">
        <v>2</v>
      </c>
    </row>
    <row r="174" spans="1:11" ht="15.75">
      <c r="A174" s="522" t="s">
        <v>63</v>
      </c>
      <c r="B174" s="520" t="s">
        <v>70</v>
      </c>
      <c r="C174" s="523" t="s">
        <v>71</v>
      </c>
      <c r="D174" s="520">
        <v>11</v>
      </c>
      <c r="E174" s="520"/>
      <c r="F174" s="520">
        <v>2</v>
      </c>
      <c r="G174" s="520">
        <v>3</v>
      </c>
      <c r="H174" s="520"/>
      <c r="I174" s="520"/>
      <c r="J174" s="520">
        <v>6</v>
      </c>
      <c r="K174" s="521">
        <v>2</v>
      </c>
    </row>
    <row r="175" spans="1:11" ht="15.75">
      <c r="A175" s="517" t="s">
        <v>307</v>
      </c>
      <c r="B175" s="518">
        <v>3705</v>
      </c>
      <c r="C175" s="519" t="s">
        <v>313</v>
      </c>
      <c r="D175" s="520">
        <v>15</v>
      </c>
      <c r="E175" s="520"/>
      <c r="F175" s="520">
        <v>2</v>
      </c>
      <c r="G175" s="520">
        <v>3</v>
      </c>
      <c r="H175" s="520"/>
      <c r="I175" s="520"/>
      <c r="J175" s="520">
        <v>6</v>
      </c>
      <c r="K175" s="521">
        <v>2</v>
      </c>
    </row>
    <row r="176" spans="1:11" ht="15.75">
      <c r="A176" s="522" t="s">
        <v>82</v>
      </c>
      <c r="B176" s="520" t="s">
        <v>523</v>
      </c>
      <c r="C176" s="523" t="s">
        <v>84</v>
      </c>
      <c r="D176" s="520">
        <v>42</v>
      </c>
      <c r="E176" s="520"/>
      <c r="F176" s="520">
        <v>2</v>
      </c>
      <c r="G176" s="520">
        <v>3</v>
      </c>
      <c r="H176" s="520"/>
      <c r="I176" s="520"/>
      <c r="J176" s="520">
        <v>6</v>
      </c>
      <c r="K176" s="521">
        <v>2</v>
      </c>
    </row>
    <row r="177" spans="1:11" ht="15.75">
      <c r="A177" s="517" t="s">
        <v>142</v>
      </c>
      <c r="B177" s="518">
        <v>1504</v>
      </c>
      <c r="C177" s="519" t="s">
        <v>147</v>
      </c>
      <c r="D177" s="518">
        <v>42</v>
      </c>
      <c r="E177" s="518"/>
      <c r="F177" s="520">
        <v>2</v>
      </c>
      <c r="G177" s="520">
        <v>3</v>
      </c>
      <c r="H177" s="520"/>
      <c r="I177" s="520"/>
      <c r="J177" s="520">
        <v>6</v>
      </c>
      <c r="K177" s="524">
        <v>2</v>
      </c>
    </row>
    <row r="178" spans="1:11" ht="15.75">
      <c r="A178" s="522" t="s">
        <v>224</v>
      </c>
      <c r="B178" s="525">
        <v>2304</v>
      </c>
      <c r="C178" s="523" t="s">
        <v>228</v>
      </c>
      <c r="D178" s="520">
        <v>42</v>
      </c>
      <c r="E178" s="520"/>
      <c r="F178" s="520">
        <v>2</v>
      </c>
      <c r="G178" s="520">
        <v>3</v>
      </c>
      <c r="H178" s="520"/>
      <c r="I178" s="520"/>
      <c r="J178" s="520">
        <v>6</v>
      </c>
      <c r="K178" s="521">
        <v>2</v>
      </c>
    </row>
    <row r="179" spans="1:11" ht="15.75">
      <c r="A179" s="522" t="s">
        <v>75</v>
      </c>
      <c r="B179" s="520" t="s">
        <v>522</v>
      </c>
      <c r="C179" s="523" t="s">
        <v>79</v>
      </c>
      <c r="D179" s="520">
        <v>11</v>
      </c>
      <c r="E179" s="520"/>
      <c r="F179" s="520">
        <v>2</v>
      </c>
      <c r="G179" s="520">
        <v>3</v>
      </c>
      <c r="H179" s="520"/>
      <c r="I179" s="520"/>
      <c r="J179" s="520"/>
      <c r="K179" s="521">
        <v>2</v>
      </c>
    </row>
    <row r="180" spans="1:11" ht="15.75">
      <c r="A180" s="522" t="s">
        <v>110</v>
      </c>
      <c r="B180" s="520" t="s">
        <v>525</v>
      </c>
      <c r="C180" s="523" t="s">
        <v>490</v>
      </c>
      <c r="D180" s="520">
        <v>11</v>
      </c>
      <c r="E180" s="520"/>
      <c r="F180" s="520">
        <v>2</v>
      </c>
      <c r="G180" s="520">
        <v>3</v>
      </c>
      <c r="H180" s="520"/>
      <c r="I180" s="520"/>
      <c r="J180" s="520"/>
      <c r="K180" s="521">
        <v>2</v>
      </c>
    </row>
    <row r="181" spans="1:11" ht="15.75">
      <c r="A181" s="517" t="s">
        <v>167</v>
      </c>
      <c r="B181" s="518">
        <v>1806</v>
      </c>
      <c r="C181" s="519" t="s">
        <v>174</v>
      </c>
      <c r="D181" s="520">
        <v>11</v>
      </c>
      <c r="E181" s="520"/>
      <c r="F181" s="520">
        <v>2</v>
      </c>
      <c r="G181" s="520">
        <v>3</v>
      </c>
      <c r="H181" s="520"/>
      <c r="I181" s="520"/>
      <c r="J181" s="520"/>
      <c r="K181" s="521">
        <v>2</v>
      </c>
    </row>
    <row r="182" spans="1:11" ht="15.75">
      <c r="A182" s="522" t="s">
        <v>244</v>
      </c>
      <c r="B182" s="520">
        <v>2503</v>
      </c>
      <c r="C182" s="523" t="s">
        <v>247</v>
      </c>
      <c r="D182" s="520">
        <v>11</v>
      </c>
      <c r="E182" s="520"/>
      <c r="F182" s="520">
        <v>2</v>
      </c>
      <c r="G182" s="520">
        <v>3</v>
      </c>
      <c r="H182" s="520"/>
      <c r="I182" s="520"/>
      <c r="J182" s="520"/>
      <c r="K182" s="521">
        <v>2</v>
      </c>
    </row>
    <row r="183" spans="1:11" ht="15.75">
      <c r="A183" s="517" t="s">
        <v>207</v>
      </c>
      <c r="B183" s="518">
        <v>2116</v>
      </c>
      <c r="C183" s="519" t="s">
        <v>209</v>
      </c>
      <c r="D183" s="520">
        <v>14</v>
      </c>
      <c r="E183" s="520"/>
      <c r="F183" s="520">
        <v>2</v>
      </c>
      <c r="G183" s="520">
        <v>3</v>
      </c>
      <c r="H183" s="520"/>
      <c r="I183" s="520"/>
      <c r="J183" s="520"/>
      <c r="K183" s="521">
        <v>2</v>
      </c>
    </row>
    <row r="184" spans="1:11" ht="15.75">
      <c r="A184" s="517" t="s">
        <v>192</v>
      </c>
      <c r="B184" s="518">
        <v>2113</v>
      </c>
      <c r="C184" s="519" t="s">
        <v>205</v>
      </c>
      <c r="D184" s="520">
        <v>15</v>
      </c>
      <c r="E184" s="520"/>
      <c r="F184" s="520">
        <v>2</v>
      </c>
      <c r="G184" s="520">
        <v>3</v>
      </c>
      <c r="H184" s="520"/>
      <c r="I184" s="520"/>
      <c r="J184" s="520"/>
      <c r="K184" s="521">
        <v>2</v>
      </c>
    </row>
    <row r="185" spans="1:11" ht="15.75">
      <c r="A185" s="522" t="s">
        <v>281</v>
      </c>
      <c r="B185" s="520">
        <v>3211</v>
      </c>
      <c r="C185" s="523" t="s">
        <v>292</v>
      </c>
      <c r="D185" s="520">
        <v>15</v>
      </c>
      <c r="E185" s="520"/>
      <c r="F185" s="520">
        <v>2</v>
      </c>
      <c r="G185" s="520">
        <v>3</v>
      </c>
      <c r="H185" s="520"/>
      <c r="I185" s="520"/>
      <c r="J185" s="520"/>
      <c r="K185" s="521">
        <v>2</v>
      </c>
    </row>
    <row r="186" spans="1:11" ht="15.75">
      <c r="A186" s="522" t="s">
        <v>356</v>
      </c>
      <c r="B186" s="520">
        <v>4503</v>
      </c>
      <c r="C186" s="523" t="s">
        <v>359</v>
      </c>
      <c r="D186" s="520">
        <v>15</v>
      </c>
      <c r="E186" s="520"/>
      <c r="F186" s="520">
        <v>2</v>
      </c>
      <c r="G186" s="520">
        <v>3</v>
      </c>
      <c r="H186" s="520"/>
      <c r="I186" s="550"/>
      <c r="J186" s="520"/>
      <c r="K186" s="521">
        <v>2</v>
      </c>
    </row>
    <row r="187" spans="1:11" ht="15.75">
      <c r="A187" s="517" t="s">
        <v>297</v>
      </c>
      <c r="B187" s="520">
        <v>3403</v>
      </c>
      <c r="C187" s="523" t="s">
        <v>300</v>
      </c>
      <c r="D187" s="520">
        <v>26</v>
      </c>
      <c r="E187" s="520"/>
      <c r="F187" s="520">
        <v>2</v>
      </c>
      <c r="G187" s="520">
        <v>3</v>
      </c>
      <c r="H187" s="520"/>
      <c r="I187" s="520"/>
      <c r="J187" s="520"/>
      <c r="K187" s="521">
        <v>2</v>
      </c>
    </row>
    <row r="188" spans="1:11" ht="15.75">
      <c r="A188" s="522" t="s">
        <v>356</v>
      </c>
      <c r="B188" s="520">
        <v>4507</v>
      </c>
      <c r="C188" s="523" t="s">
        <v>363</v>
      </c>
      <c r="D188" s="520">
        <v>12</v>
      </c>
      <c r="E188" s="520"/>
      <c r="F188" s="520">
        <v>2</v>
      </c>
      <c r="G188" s="520"/>
      <c r="H188" s="520"/>
      <c r="I188" s="520"/>
      <c r="J188" s="520">
        <v>6</v>
      </c>
      <c r="K188" s="521">
        <v>2</v>
      </c>
    </row>
    <row r="189" spans="1:11" ht="15.75">
      <c r="A189" s="517" t="s">
        <v>176</v>
      </c>
      <c r="B189" s="518">
        <v>1906</v>
      </c>
      <c r="C189" s="519" t="s">
        <v>507</v>
      </c>
      <c r="D189" s="520">
        <v>15</v>
      </c>
      <c r="E189" s="520"/>
      <c r="F189" s="520">
        <v>2</v>
      </c>
      <c r="G189" s="520"/>
      <c r="H189" s="520"/>
      <c r="I189" s="520"/>
      <c r="J189" s="520">
        <v>6</v>
      </c>
      <c r="K189" s="521">
        <v>2</v>
      </c>
    </row>
    <row r="190" spans="1:11" ht="15.75">
      <c r="A190" s="522" t="s">
        <v>260</v>
      </c>
      <c r="B190" s="520">
        <v>2801</v>
      </c>
      <c r="C190" s="523" t="s">
        <v>261</v>
      </c>
      <c r="D190" s="520">
        <v>11</v>
      </c>
      <c r="E190" s="520"/>
      <c r="F190" s="520">
        <v>2</v>
      </c>
      <c r="G190" s="520"/>
      <c r="H190" s="520"/>
      <c r="I190" s="520"/>
      <c r="J190" s="520"/>
      <c r="K190" s="521">
        <v>2</v>
      </c>
    </row>
    <row r="191" spans="1:11" ht="15.75">
      <c r="A191" s="522" t="s">
        <v>356</v>
      </c>
      <c r="B191" s="520">
        <v>4508</v>
      </c>
      <c r="C191" s="523" t="s">
        <v>364</v>
      </c>
      <c r="D191" s="520">
        <v>11</v>
      </c>
      <c r="E191" s="520"/>
      <c r="F191" s="520">
        <v>2</v>
      </c>
      <c r="G191" s="520"/>
      <c r="H191" s="520"/>
      <c r="I191" s="520"/>
      <c r="J191" s="520"/>
      <c r="K191" s="521">
        <v>2</v>
      </c>
    </row>
    <row r="192" spans="1:11" ht="15.75">
      <c r="A192" s="522" t="s">
        <v>16</v>
      </c>
      <c r="B192" s="529" t="s">
        <v>17</v>
      </c>
      <c r="C192" s="523" t="s">
        <v>18</v>
      </c>
      <c r="D192" s="520">
        <v>14</v>
      </c>
      <c r="E192" s="520"/>
      <c r="F192" s="520">
        <v>2</v>
      </c>
      <c r="G192" s="520"/>
      <c r="H192" s="520"/>
      <c r="I192" s="520"/>
      <c r="J192" s="520"/>
      <c r="K192" s="521">
        <v>2</v>
      </c>
    </row>
    <row r="193" spans="1:11" ht="15.75">
      <c r="A193" s="522" t="s">
        <v>85</v>
      </c>
      <c r="B193" s="520" t="s">
        <v>104</v>
      </c>
      <c r="C193" s="523" t="s">
        <v>105</v>
      </c>
      <c r="D193" s="520">
        <v>15</v>
      </c>
      <c r="E193" s="520"/>
      <c r="F193" s="520">
        <v>2</v>
      </c>
      <c r="G193" s="520"/>
      <c r="H193" s="520"/>
      <c r="I193" s="520"/>
      <c r="J193" s="520"/>
      <c r="K193" s="521">
        <v>2</v>
      </c>
    </row>
    <row r="194" spans="1:11" ht="15.75">
      <c r="A194" s="517" t="s">
        <v>192</v>
      </c>
      <c r="B194" s="526">
        <v>2104</v>
      </c>
      <c r="C194" s="527" t="s">
        <v>196</v>
      </c>
      <c r="D194" s="526">
        <v>31</v>
      </c>
      <c r="E194" s="526"/>
      <c r="F194" s="526">
        <v>2</v>
      </c>
      <c r="G194" s="526"/>
      <c r="H194" s="526"/>
      <c r="I194" s="526"/>
      <c r="J194" s="526"/>
      <c r="K194" s="528">
        <v>2</v>
      </c>
    </row>
    <row r="195" spans="1:11" ht="15.75">
      <c r="A195" s="522" t="s">
        <v>30</v>
      </c>
      <c r="B195" s="529" t="s">
        <v>42</v>
      </c>
      <c r="C195" s="523" t="s">
        <v>43</v>
      </c>
      <c r="D195" s="520">
        <v>42</v>
      </c>
      <c r="E195" s="520"/>
      <c r="F195" s="520">
        <v>2</v>
      </c>
      <c r="G195" s="520"/>
      <c r="H195" s="520"/>
      <c r="I195" s="520"/>
      <c r="J195" s="520"/>
      <c r="K195" s="521">
        <v>2</v>
      </c>
    </row>
    <row r="196" spans="1:11" ht="15.75">
      <c r="A196" s="522" t="s">
        <v>167</v>
      </c>
      <c r="B196" s="520">
        <v>1805</v>
      </c>
      <c r="C196" s="523" t="s">
        <v>173</v>
      </c>
      <c r="D196" s="520">
        <v>42</v>
      </c>
      <c r="E196" s="520"/>
      <c r="F196" s="520">
        <v>2</v>
      </c>
      <c r="G196" s="520"/>
      <c r="H196" s="520"/>
      <c r="I196" s="520"/>
      <c r="J196" s="520"/>
      <c r="K196" s="521">
        <v>2</v>
      </c>
    </row>
    <row r="197" spans="1:11" ht="15.75">
      <c r="A197" s="522" t="s">
        <v>214</v>
      </c>
      <c r="B197" s="529">
        <v>2209</v>
      </c>
      <c r="C197" s="523" t="s">
        <v>223</v>
      </c>
      <c r="D197" s="520">
        <v>42</v>
      </c>
      <c r="E197" s="520"/>
      <c r="F197" s="520">
        <v>2</v>
      </c>
      <c r="G197" s="520"/>
      <c r="H197" s="520"/>
      <c r="I197" s="520"/>
      <c r="J197" s="520"/>
      <c r="K197" s="521">
        <v>2</v>
      </c>
    </row>
    <row r="198" spans="1:11" ht="15.75">
      <c r="A198" s="522" t="s">
        <v>85</v>
      </c>
      <c r="B198" s="520" t="s">
        <v>98</v>
      </c>
      <c r="C198" s="523" t="s">
        <v>487</v>
      </c>
      <c r="D198" s="520">
        <v>61</v>
      </c>
      <c r="E198" s="550"/>
      <c r="F198" s="520">
        <v>2</v>
      </c>
      <c r="G198" s="520"/>
      <c r="H198" s="550"/>
      <c r="I198" s="520"/>
      <c r="J198" s="520"/>
      <c r="K198" s="521">
        <v>2</v>
      </c>
    </row>
    <row r="199" spans="1:11" ht="15.75">
      <c r="A199" s="522" t="s">
        <v>233</v>
      </c>
      <c r="B199" s="525">
        <v>2405</v>
      </c>
      <c r="C199" s="523" t="s">
        <v>238</v>
      </c>
      <c r="D199" s="520">
        <v>15</v>
      </c>
      <c r="E199" s="520"/>
      <c r="F199" s="520"/>
      <c r="G199" s="520">
        <v>3</v>
      </c>
      <c r="H199" s="520"/>
      <c r="I199" s="520"/>
      <c r="J199" s="520"/>
      <c r="K199" s="521">
        <v>2</v>
      </c>
    </row>
    <row r="200" spans="1:11" ht="15.75">
      <c r="A200" s="522" t="s">
        <v>356</v>
      </c>
      <c r="B200" s="520">
        <v>4502</v>
      </c>
      <c r="C200" s="523" t="s">
        <v>358</v>
      </c>
      <c r="D200" s="520">
        <v>15</v>
      </c>
      <c r="E200" s="520"/>
      <c r="F200" s="520"/>
      <c r="G200" s="520">
        <v>3</v>
      </c>
      <c r="H200" s="520"/>
      <c r="I200" s="520"/>
      <c r="J200" s="520"/>
      <c r="K200" s="521">
        <v>2</v>
      </c>
    </row>
    <row r="201" spans="1:11" ht="15.75">
      <c r="A201" s="522" t="s">
        <v>244</v>
      </c>
      <c r="B201" s="520">
        <v>2508</v>
      </c>
      <c r="C201" s="523" t="s">
        <v>252</v>
      </c>
      <c r="D201" s="520">
        <v>42</v>
      </c>
      <c r="E201" s="550"/>
      <c r="F201" s="520"/>
      <c r="G201" s="520">
        <v>3</v>
      </c>
      <c r="H201" s="520"/>
      <c r="I201" s="520"/>
      <c r="J201" s="520"/>
      <c r="K201" s="521">
        <v>2</v>
      </c>
    </row>
    <row r="202" spans="1:11" ht="15.75">
      <c r="A202" s="522" t="s">
        <v>244</v>
      </c>
      <c r="B202" s="520">
        <v>2505</v>
      </c>
      <c r="C202" s="523" t="s">
        <v>249</v>
      </c>
      <c r="D202" s="520">
        <v>41</v>
      </c>
      <c r="E202" s="520"/>
      <c r="F202" s="520"/>
      <c r="G202" s="520"/>
      <c r="H202" s="520">
        <v>4</v>
      </c>
      <c r="I202" s="520"/>
      <c r="J202" s="520"/>
      <c r="K202" s="521">
        <v>2</v>
      </c>
    </row>
    <row r="203" spans="1:11" ht="15.75">
      <c r="A203" s="517" t="s">
        <v>207</v>
      </c>
      <c r="B203" s="518">
        <v>2118</v>
      </c>
      <c r="C203" s="519" t="s">
        <v>509</v>
      </c>
      <c r="D203" s="520">
        <v>42</v>
      </c>
      <c r="E203" s="550"/>
      <c r="F203" s="520"/>
      <c r="G203" s="520"/>
      <c r="H203" s="520">
        <v>4</v>
      </c>
      <c r="I203" s="520"/>
      <c r="J203" s="520"/>
      <c r="K203" s="521">
        <v>2</v>
      </c>
    </row>
    <row r="204" spans="1:11" ht="15.75">
      <c r="A204" s="522" t="s">
        <v>244</v>
      </c>
      <c r="B204" s="520">
        <v>2507</v>
      </c>
      <c r="C204" s="523" t="s">
        <v>251</v>
      </c>
      <c r="D204" s="520">
        <v>63</v>
      </c>
      <c r="E204" s="550"/>
      <c r="F204" s="520"/>
      <c r="G204" s="520"/>
      <c r="H204" s="520">
        <v>4</v>
      </c>
      <c r="I204" s="520"/>
      <c r="J204" s="520"/>
      <c r="K204" s="521">
        <v>2</v>
      </c>
    </row>
    <row r="205" spans="1:11" ht="15.75">
      <c r="A205" s="522" t="s">
        <v>142</v>
      </c>
      <c r="B205" s="520">
        <v>1508</v>
      </c>
      <c r="C205" s="523" t="s">
        <v>151</v>
      </c>
      <c r="D205" s="520">
        <v>74</v>
      </c>
      <c r="E205" s="520"/>
      <c r="F205" s="520"/>
      <c r="G205" s="520"/>
      <c r="H205" s="520">
        <v>4</v>
      </c>
      <c r="I205" s="520"/>
      <c r="J205" s="520"/>
      <c r="K205" s="521">
        <v>2</v>
      </c>
    </row>
    <row r="206" spans="1:11" ht="15.75">
      <c r="A206" s="522" t="s">
        <v>30</v>
      </c>
      <c r="B206" s="520" t="s">
        <v>518</v>
      </c>
      <c r="C206" s="523" t="s">
        <v>483</v>
      </c>
      <c r="D206" s="520">
        <v>51</v>
      </c>
      <c r="E206" s="520"/>
      <c r="F206" s="520"/>
      <c r="G206" s="520"/>
      <c r="H206" s="520"/>
      <c r="I206" s="520"/>
      <c r="J206" s="520">
        <v>6</v>
      </c>
      <c r="K206" s="521">
        <v>2</v>
      </c>
    </row>
    <row r="207" spans="1:11" ht="15.75">
      <c r="A207" s="522" t="s">
        <v>63</v>
      </c>
      <c r="B207" s="520" t="s">
        <v>72</v>
      </c>
      <c r="C207" s="523" t="s">
        <v>73</v>
      </c>
      <c r="D207" s="520">
        <v>51</v>
      </c>
      <c r="E207" s="520"/>
      <c r="F207" s="520"/>
      <c r="G207" s="520"/>
      <c r="H207" s="520"/>
      <c r="I207" s="520"/>
      <c r="J207" s="520">
        <v>6</v>
      </c>
      <c r="K207" s="521">
        <v>2</v>
      </c>
    </row>
    <row r="208" spans="1:11" ht="15.75">
      <c r="A208" s="522" t="s">
        <v>244</v>
      </c>
      <c r="B208" s="520">
        <v>2504</v>
      </c>
      <c r="C208" s="523" t="s">
        <v>248</v>
      </c>
      <c r="D208" s="520">
        <v>62</v>
      </c>
      <c r="E208" s="520"/>
      <c r="F208" s="520"/>
      <c r="G208" s="520"/>
      <c r="H208" s="520"/>
      <c r="I208" s="520"/>
      <c r="J208" s="520">
        <v>6</v>
      </c>
      <c r="K208" s="521">
        <v>2</v>
      </c>
    </row>
    <row r="209" spans="1:11" ht="15.75">
      <c r="A209" s="522"/>
      <c r="B209" s="520"/>
      <c r="C209" s="523"/>
      <c r="D209" s="520"/>
      <c r="E209" s="520">
        <f>COUNT(E121:E208)</f>
        <v>50</v>
      </c>
      <c r="F209" s="520">
        <f t="shared" ref="F209:J209" si="1">COUNT(F121:F208)</f>
        <v>34</v>
      </c>
      <c r="G209" s="520">
        <f t="shared" si="1"/>
        <v>25</v>
      </c>
      <c r="H209" s="520">
        <f t="shared" si="1"/>
        <v>8</v>
      </c>
      <c r="I209" s="520">
        <f t="shared" si="1"/>
        <v>1</v>
      </c>
      <c r="J209" s="520">
        <f t="shared" si="1"/>
        <v>13</v>
      </c>
      <c r="K209" s="521"/>
    </row>
    <row r="210" spans="1:11" ht="15.75">
      <c r="A210" s="522"/>
      <c r="B210" s="520"/>
      <c r="C210" s="523"/>
      <c r="D210" s="520"/>
      <c r="E210" s="520"/>
      <c r="F210" s="520"/>
      <c r="G210" s="520"/>
      <c r="H210" s="520"/>
      <c r="I210" s="520"/>
      <c r="J210" s="520"/>
      <c r="K210" s="521"/>
    </row>
    <row r="211" spans="1:11" ht="15.75">
      <c r="A211" s="152" t="s">
        <v>233</v>
      </c>
      <c r="B211" s="38">
        <v>2406</v>
      </c>
      <c r="C211" s="43" t="s">
        <v>239</v>
      </c>
      <c r="D211" s="38">
        <v>41</v>
      </c>
      <c r="E211" s="38">
        <v>1</v>
      </c>
      <c r="F211" s="38">
        <v>2</v>
      </c>
      <c r="G211" s="38">
        <v>3</v>
      </c>
      <c r="H211" s="38">
        <v>4</v>
      </c>
      <c r="I211" s="38"/>
      <c r="J211" s="38">
        <v>6</v>
      </c>
      <c r="K211" s="390">
        <v>3</v>
      </c>
    </row>
    <row r="212" spans="1:11" ht="15.75">
      <c r="A212" s="152" t="s">
        <v>233</v>
      </c>
      <c r="B212" s="38">
        <v>2407</v>
      </c>
      <c r="C212" s="43" t="s">
        <v>240</v>
      </c>
      <c r="D212" s="38">
        <v>41</v>
      </c>
      <c r="E212" s="38">
        <v>1</v>
      </c>
      <c r="F212" s="38">
        <v>2</v>
      </c>
      <c r="G212" s="38">
        <v>3</v>
      </c>
      <c r="H212" s="38">
        <v>4</v>
      </c>
      <c r="I212" s="38"/>
      <c r="J212" s="38">
        <v>6</v>
      </c>
      <c r="K212" s="390">
        <v>3</v>
      </c>
    </row>
    <row r="213" spans="1:11" s="449" customFormat="1" ht="15.75">
      <c r="A213" s="152" t="s">
        <v>526</v>
      </c>
      <c r="B213" s="38">
        <v>1302</v>
      </c>
      <c r="C213" s="43" t="s">
        <v>134</v>
      </c>
      <c r="D213" s="38">
        <v>24</v>
      </c>
      <c r="E213" s="38">
        <v>1</v>
      </c>
      <c r="F213" s="38">
        <v>2</v>
      </c>
      <c r="G213" s="38"/>
      <c r="H213" s="38"/>
      <c r="I213" s="38"/>
      <c r="J213" s="38"/>
      <c r="K213" s="390">
        <v>3</v>
      </c>
    </row>
    <row r="214" spans="1:11" ht="15.75">
      <c r="A214" s="71" t="s">
        <v>321</v>
      </c>
      <c r="B214" s="24">
        <v>3901</v>
      </c>
      <c r="C214" s="73" t="s">
        <v>322</v>
      </c>
      <c r="D214" s="38">
        <v>36</v>
      </c>
      <c r="E214" s="38">
        <v>1</v>
      </c>
      <c r="F214" s="38">
        <v>2</v>
      </c>
      <c r="G214" s="38"/>
      <c r="H214" s="38"/>
      <c r="I214" s="38"/>
      <c r="J214" s="38"/>
      <c r="K214" s="390">
        <v>3</v>
      </c>
    </row>
    <row r="215" spans="1:11" ht="15.75">
      <c r="A215" s="152" t="s">
        <v>207</v>
      </c>
      <c r="B215" s="36">
        <v>2120</v>
      </c>
      <c r="C215" s="43" t="s">
        <v>213</v>
      </c>
      <c r="D215" s="38">
        <v>63</v>
      </c>
      <c r="E215" s="38">
        <v>1</v>
      </c>
      <c r="F215" s="38">
        <v>2</v>
      </c>
      <c r="G215" s="38"/>
      <c r="H215" s="38"/>
      <c r="I215" s="38"/>
      <c r="J215" s="38"/>
      <c r="K215" s="390">
        <v>3</v>
      </c>
    </row>
    <row r="216" spans="1:11" ht="15.75">
      <c r="A216" s="152" t="s">
        <v>52</v>
      </c>
      <c r="B216" s="38" t="s">
        <v>59</v>
      </c>
      <c r="C216" s="43" t="s">
        <v>60</v>
      </c>
      <c r="D216" s="38">
        <v>22</v>
      </c>
      <c r="E216" s="38">
        <v>1</v>
      </c>
      <c r="F216" s="38"/>
      <c r="G216" s="38"/>
      <c r="H216" s="38"/>
      <c r="I216" s="38"/>
      <c r="J216" s="38">
        <v>6</v>
      </c>
      <c r="K216" s="390">
        <v>3</v>
      </c>
    </row>
    <row r="217" spans="1:11" ht="15.75">
      <c r="A217" s="152" t="s">
        <v>85</v>
      </c>
      <c r="B217" s="38" t="s">
        <v>108</v>
      </c>
      <c r="C217" s="43" t="s">
        <v>109</v>
      </c>
      <c r="D217" s="38">
        <v>12</v>
      </c>
      <c r="E217" s="38">
        <v>1</v>
      </c>
      <c r="F217" s="38"/>
      <c r="G217" s="38"/>
      <c r="H217" s="38"/>
      <c r="I217" s="38"/>
      <c r="J217" s="38"/>
      <c r="K217" s="390">
        <v>3</v>
      </c>
    </row>
    <row r="218" spans="1:11" ht="15.75">
      <c r="A218" s="152" t="s">
        <v>343</v>
      </c>
      <c r="B218" s="38">
        <v>4301</v>
      </c>
      <c r="C218" s="43" t="s">
        <v>344</v>
      </c>
      <c r="D218" s="38">
        <v>21</v>
      </c>
      <c r="E218" s="38">
        <v>1</v>
      </c>
      <c r="F218" s="38"/>
      <c r="G218" s="38"/>
      <c r="H218" s="38"/>
      <c r="I218" s="38"/>
      <c r="J218" s="38"/>
      <c r="K218" s="390">
        <v>3</v>
      </c>
    </row>
    <row r="219" spans="1:11" ht="15.75">
      <c r="A219" s="152" t="s">
        <v>117</v>
      </c>
      <c r="B219" s="38">
        <v>1002</v>
      </c>
      <c r="C219" s="43" t="s">
        <v>119</v>
      </c>
      <c r="D219" s="801">
        <v>36</v>
      </c>
      <c r="E219" s="38">
        <v>1</v>
      </c>
      <c r="F219" s="38"/>
      <c r="G219" s="38"/>
      <c r="H219" s="38"/>
      <c r="I219" s="38"/>
      <c r="J219" s="38"/>
      <c r="K219" s="390">
        <v>3</v>
      </c>
    </row>
    <row r="220" spans="1:11" ht="15.75">
      <c r="A220" s="152" t="s">
        <v>128</v>
      </c>
      <c r="B220" s="38">
        <v>1202</v>
      </c>
      <c r="C220" s="43" t="s">
        <v>130</v>
      </c>
      <c r="D220" s="38">
        <v>31</v>
      </c>
      <c r="E220" s="38">
        <v>1</v>
      </c>
      <c r="F220" s="38"/>
      <c r="G220" s="38"/>
      <c r="H220" s="38"/>
      <c r="I220" s="38"/>
      <c r="J220" s="38"/>
      <c r="K220" s="390">
        <v>3</v>
      </c>
    </row>
    <row r="221" spans="1:11" ht="15.75">
      <c r="A221" s="152" t="s">
        <v>345</v>
      </c>
      <c r="B221" s="38">
        <v>4402</v>
      </c>
      <c r="C221" s="43" t="s">
        <v>347</v>
      </c>
      <c r="D221" s="38">
        <v>31</v>
      </c>
      <c r="E221" s="38">
        <v>1</v>
      </c>
      <c r="F221" s="38"/>
      <c r="G221" s="38"/>
      <c r="H221" s="38"/>
      <c r="I221" s="38"/>
      <c r="J221" s="38"/>
      <c r="K221" s="390">
        <v>3</v>
      </c>
    </row>
    <row r="222" spans="1:11" ht="15.75">
      <c r="A222" s="152" t="s">
        <v>117</v>
      </c>
      <c r="B222" s="38">
        <v>1003</v>
      </c>
      <c r="C222" s="43" t="s">
        <v>120</v>
      </c>
      <c r="D222" s="38">
        <v>33</v>
      </c>
      <c r="E222" s="38">
        <v>1</v>
      </c>
      <c r="F222" s="38"/>
      <c r="G222" s="38"/>
      <c r="H222" s="38"/>
      <c r="I222" s="38"/>
      <c r="J222" s="38"/>
      <c r="K222" s="390">
        <v>3</v>
      </c>
    </row>
    <row r="223" spans="1:11" s="449" customFormat="1" ht="15.75">
      <c r="A223" s="152" t="s">
        <v>128</v>
      </c>
      <c r="B223" s="38">
        <v>1201</v>
      </c>
      <c r="C223" s="43" t="s">
        <v>129</v>
      </c>
      <c r="D223" s="38">
        <v>33</v>
      </c>
      <c r="E223" s="38">
        <v>1</v>
      </c>
      <c r="F223" s="38"/>
      <c r="G223" s="38"/>
      <c r="H223" s="38"/>
      <c r="I223" s="38"/>
      <c r="J223" s="38"/>
      <c r="K223" s="390">
        <v>3</v>
      </c>
    </row>
    <row r="224" spans="1:11" ht="18" customHeight="1">
      <c r="A224" s="152" t="s">
        <v>167</v>
      </c>
      <c r="B224" s="38">
        <v>1801</v>
      </c>
      <c r="C224" s="43" t="s">
        <v>168</v>
      </c>
      <c r="D224" s="38">
        <v>33</v>
      </c>
      <c r="E224" s="38">
        <v>1</v>
      </c>
      <c r="F224" s="38"/>
      <c r="G224" s="38"/>
      <c r="H224" s="38"/>
      <c r="I224" s="38"/>
      <c r="J224" s="38"/>
      <c r="K224" s="390">
        <v>3</v>
      </c>
    </row>
    <row r="225" spans="1:11" ht="15.75">
      <c r="A225" s="71" t="s">
        <v>185</v>
      </c>
      <c r="B225" s="24">
        <v>2002</v>
      </c>
      <c r="C225" s="73" t="s">
        <v>189</v>
      </c>
      <c r="D225" s="38">
        <v>33</v>
      </c>
      <c r="E225" s="38">
        <v>1</v>
      </c>
      <c r="F225" s="38"/>
      <c r="G225" s="38"/>
      <c r="H225" s="38"/>
      <c r="I225" s="38"/>
      <c r="J225" s="38"/>
      <c r="K225" s="390">
        <v>3</v>
      </c>
    </row>
    <row r="226" spans="1:11" ht="15.75">
      <c r="A226" s="71" t="s">
        <v>192</v>
      </c>
      <c r="B226" s="290">
        <v>2105</v>
      </c>
      <c r="C226" s="293" t="s">
        <v>197</v>
      </c>
      <c r="D226" s="290">
        <v>33</v>
      </c>
      <c r="E226" s="290">
        <v>1</v>
      </c>
      <c r="F226" s="290"/>
      <c r="G226" s="290"/>
      <c r="H226" s="290"/>
      <c r="I226" s="290"/>
      <c r="J226" s="290"/>
      <c r="K226" s="398">
        <v>3</v>
      </c>
    </row>
    <row r="227" spans="1:11" ht="15.75">
      <c r="A227" s="35" t="s">
        <v>527</v>
      </c>
      <c r="B227" s="36">
        <v>4103</v>
      </c>
      <c r="C227" s="43" t="s">
        <v>330</v>
      </c>
      <c r="D227" s="38">
        <v>33</v>
      </c>
      <c r="E227" s="555">
        <v>1</v>
      </c>
      <c r="F227" s="38"/>
      <c r="G227" s="38"/>
      <c r="H227" s="38"/>
      <c r="I227" s="38"/>
      <c r="J227" s="38"/>
      <c r="K227" s="390">
        <v>3</v>
      </c>
    </row>
    <row r="228" spans="1:11" ht="15.75">
      <c r="A228" s="152" t="s">
        <v>345</v>
      </c>
      <c r="B228" s="38">
        <v>4403</v>
      </c>
      <c r="C228" s="43" t="s">
        <v>348</v>
      </c>
      <c r="D228" s="38">
        <v>33</v>
      </c>
      <c r="E228" s="38">
        <v>1</v>
      </c>
      <c r="F228" s="38"/>
      <c r="G228" s="38"/>
      <c r="H228" s="38"/>
      <c r="I228" s="38"/>
      <c r="J228" s="38"/>
      <c r="K228" s="390">
        <v>3</v>
      </c>
    </row>
    <row r="229" spans="1:11" ht="15.75">
      <c r="A229" s="71" t="s">
        <v>167</v>
      </c>
      <c r="B229" s="24">
        <v>1802</v>
      </c>
      <c r="C229" s="73" t="s">
        <v>169</v>
      </c>
      <c r="D229" s="38">
        <v>35</v>
      </c>
      <c r="E229" s="555">
        <v>1</v>
      </c>
      <c r="F229" s="38"/>
      <c r="G229" s="38"/>
      <c r="H229" s="38"/>
      <c r="I229" s="38"/>
      <c r="J229" s="38"/>
      <c r="K229" s="390">
        <v>3</v>
      </c>
    </row>
    <row r="230" spans="1:11" ht="15.75">
      <c r="A230" s="152" t="s">
        <v>345</v>
      </c>
      <c r="B230" s="38">
        <v>4405</v>
      </c>
      <c r="C230" s="43" t="s">
        <v>350</v>
      </c>
      <c r="D230" s="38">
        <v>35</v>
      </c>
      <c r="E230" s="38">
        <v>1</v>
      </c>
      <c r="F230" s="38"/>
      <c r="G230" s="38"/>
      <c r="H230" s="38"/>
      <c r="I230" s="38"/>
      <c r="J230" s="38"/>
      <c r="K230" s="390">
        <v>3</v>
      </c>
    </row>
    <row r="231" spans="1:11" ht="15.75">
      <c r="A231" s="152" t="s">
        <v>117</v>
      </c>
      <c r="B231" s="38">
        <v>1004</v>
      </c>
      <c r="C231" s="43" t="s">
        <v>492</v>
      </c>
      <c r="D231" s="38">
        <v>36</v>
      </c>
      <c r="E231" s="38">
        <v>1</v>
      </c>
      <c r="F231" s="38"/>
      <c r="G231" s="38"/>
      <c r="H231" s="38"/>
      <c r="I231" s="38"/>
      <c r="J231" s="38"/>
      <c r="K231" s="390">
        <v>3</v>
      </c>
    </row>
    <row r="232" spans="1:11" ht="15.75">
      <c r="A232" s="152" t="s">
        <v>241</v>
      </c>
      <c r="B232" s="38">
        <v>2408</v>
      </c>
      <c r="C232" s="43" t="s">
        <v>242</v>
      </c>
      <c r="D232" s="38">
        <v>41</v>
      </c>
      <c r="E232" s="38">
        <v>1</v>
      </c>
      <c r="F232" s="38"/>
      <c r="G232" s="38"/>
      <c r="H232" s="38"/>
      <c r="I232" s="38"/>
      <c r="J232" s="38"/>
      <c r="K232" s="390">
        <v>3</v>
      </c>
    </row>
    <row r="233" spans="1:11" ht="15.75">
      <c r="A233" s="152" t="s">
        <v>75</v>
      </c>
      <c r="B233" s="38" t="s">
        <v>80</v>
      </c>
      <c r="C233" s="43" t="s">
        <v>81</v>
      </c>
      <c r="D233" s="38">
        <v>42</v>
      </c>
      <c r="E233" s="38">
        <v>1</v>
      </c>
      <c r="F233" s="38"/>
      <c r="G233" s="38"/>
      <c r="H233" s="38"/>
      <c r="I233" s="38"/>
      <c r="J233" s="38"/>
      <c r="K233" s="390">
        <v>3</v>
      </c>
    </row>
    <row r="234" spans="1:11" ht="15.75">
      <c r="A234" s="152" t="s">
        <v>207</v>
      </c>
      <c r="B234" s="36">
        <v>2119</v>
      </c>
      <c r="C234" s="43" t="s">
        <v>212</v>
      </c>
      <c r="D234" s="38">
        <v>42</v>
      </c>
      <c r="E234" s="555">
        <v>1</v>
      </c>
      <c r="F234" s="38"/>
      <c r="G234" s="38"/>
      <c r="H234" s="38"/>
      <c r="I234" s="38"/>
      <c r="J234" s="38"/>
      <c r="K234" s="390">
        <v>3</v>
      </c>
    </row>
    <row r="235" spans="1:11" ht="15.75">
      <c r="A235" s="152" t="s">
        <v>229</v>
      </c>
      <c r="B235" s="332">
        <v>2305</v>
      </c>
      <c r="C235" s="43" t="s">
        <v>230</v>
      </c>
      <c r="D235" s="38">
        <v>42</v>
      </c>
      <c r="E235" s="38">
        <v>1</v>
      </c>
      <c r="F235" s="38"/>
      <c r="G235" s="38"/>
      <c r="H235" s="38"/>
      <c r="I235" s="38"/>
      <c r="J235" s="38"/>
      <c r="K235" s="390">
        <v>3</v>
      </c>
    </row>
    <row r="236" spans="1:11" ht="15.75">
      <c r="A236" s="152" t="s">
        <v>241</v>
      </c>
      <c r="B236" s="38">
        <v>2409</v>
      </c>
      <c r="C236" s="43" t="s">
        <v>243</v>
      </c>
      <c r="D236" s="38">
        <v>42</v>
      </c>
      <c r="E236" s="38">
        <v>1</v>
      </c>
      <c r="F236" s="38"/>
      <c r="G236" s="38"/>
      <c r="H236" s="38"/>
      <c r="I236" s="38"/>
      <c r="J236" s="38"/>
      <c r="K236" s="390">
        <v>3</v>
      </c>
    </row>
    <row r="237" spans="1:11" ht="15.75">
      <c r="A237" s="71" t="s">
        <v>281</v>
      </c>
      <c r="B237" s="24">
        <v>3208</v>
      </c>
      <c r="C237" s="73" t="s">
        <v>289</v>
      </c>
      <c r="D237" s="24">
        <v>42</v>
      </c>
      <c r="E237" s="555">
        <v>1</v>
      </c>
      <c r="F237" s="24"/>
      <c r="G237" s="24"/>
      <c r="H237" s="24"/>
      <c r="I237" s="24"/>
      <c r="J237" s="24"/>
      <c r="K237" s="392">
        <v>3</v>
      </c>
    </row>
    <row r="238" spans="1:11" ht="15.75">
      <c r="A238" s="152" t="s">
        <v>333</v>
      </c>
      <c r="B238" s="38">
        <v>4208</v>
      </c>
      <c r="C238" s="43" t="s">
        <v>341</v>
      </c>
      <c r="D238" s="38">
        <v>42</v>
      </c>
      <c r="E238" s="38">
        <v>1</v>
      </c>
      <c r="F238" s="38"/>
      <c r="G238" s="38"/>
      <c r="H238" s="38"/>
      <c r="I238" s="38"/>
      <c r="J238" s="38"/>
      <c r="K238" s="390">
        <v>3</v>
      </c>
    </row>
    <row r="239" spans="1:11" ht="15.75">
      <c r="A239" s="152" t="s">
        <v>265</v>
      </c>
      <c r="B239" s="38">
        <v>2903</v>
      </c>
      <c r="C239" s="43" t="s">
        <v>268</v>
      </c>
      <c r="D239" s="38">
        <v>52</v>
      </c>
      <c r="E239" s="38">
        <v>1</v>
      </c>
      <c r="F239" s="38"/>
      <c r="G239" s="38"/>
      <c r="H239" s="38"/>
      <c r="I239" s="38"/>
      <c r="J239" s="38"/>
      <c r="K239" s="390">
        <v>3</v>
      </c>
    </row>
    <row r="240" spans="1:11" ht="15.75">
      <c r="A240" s="152" t="s">
        <v>244</v>
      </c>
      <c r="B240" s="38">
        <v>2510</v>
      </c>
      <c r="C240" s="43" t="s">
        <v>254</v>
      </c>
      <c r="D240" s="38">
        <v>63</v>
      </c>
      <c r="E240" s="38">
        <v>1</v>
      </c>
      <c r="F240" s="38"/>
      <c r="G240" s="38"/>
      <c r="H240" s="38"/>
      <c r="I240" s="38"/>
      <c r="J240" s="38"/>
      <c r="K240" s="390">
        <v>3</v>
      </c>
    </row>
    <row r="241" spans="1:11" ht="15.75">
      <c r="A241" s="71" t="s">
        <v>192</v>
      </c>
      <c r="B241" s="24">
        <v>2102</v>
      </c>
      <c r="C241" s="73" t="s">
        <v>194</v>
      </c>
      <c r="D241" s="38">
        <v>73</v>
      </c>
      <c r="E241" s="38">
        <v>1</v>
      </c>
      <c r="F241" s="38"/>
      <c r="G241" s="38"/>
      <c r="H241" s="38"/>
      <c r="I241" s="38"/>
      <c r="J241" s="38"/>
      <c r="K241" s="390">
        <v>3</v>
      </c>
    </row>
    <row r="242" spans="1:11" ht="15.75">
      <c r="A242" s="152" t="s">
        <v>142</v>
      </c>
      <c r="B242" s="38">
        <v>1506</v>
      </c>
      <c r="C242" s="43" t="s">
        <v>149</v>
      </c>
      <c r="D242" s="38">
        <v>51</v>
      </c>
      <c r="E242" s="541"/>
      <c r="F242" s="38">
        <v>2</v>
      </c>
      <c r="G242" s="38">
        <v>3</v>
      </c>
      <c r="H242" s="38">
        <v>4</v>
      </c>
      <c r="I242" s="38">
        <v>5</v>
      </c>
      <c r="J242" s="38"/>
      <c r="K242" s="390">
        <v>3</v>
      </c>
    </row>
    <row r="243" spans="1:11" ht="15.75">
      <c r="A243" s="152" t="s">
        <v>142</v>
      </c>
      <c r="B243" s="38">
        <v>1507</v>
      </c>
      <c r="C243" s="43" t="s">
        <v>150</v>
      </c>
      <c r="D243" s="38">
        <v>63</v>
      </c>
      <c r="E243" s="38"/>
      <c r="F243" s="38">
        <v>2</v>
      </c>
      <c r="G243" s="38">
        <v>3</v>
      </c>
      <c r="H243" s="38">
        <v>4</v>
      </c>
      <c r="I243" s="38">
        <v>5</v>
      </c>
      <c r="J243" s="38"/>
      <c r="K243" s="390">
        <v>3</v>
      </c>
    </row>
    <row r="244" spans="1:11" ht="15.75">
      <c r="A244" s="152" t="s">
        <v>117</v>
      </c>
      <c r="B244" s="38">
        <v>1001</v>
      </c>
      <c r="C244" s="43" t="s">
        <v>491</v>
      </c>
      <c r="D244" s="38">
        <v>21</v>
      </c>
      <c r="E244" s="38"/>
      <c r="F244" s="38">
        <v>2</v>
      </c>
      <c r="G244" s="38">
        <v>3</v>
      </c>
      <c r="H244" s="38"/>
      <c r="I244" s="38"/>
      <c r="J244" s="38">
        <v>6</v>
      </c>
      <c r="K244" s="390">
        <v>3</v>
      </c>
    </row>
    <row r="245" spans="1:11" ht="15.75">
      <c r="A245" s="152" t="s">
        <v>131</v>
      </c>
      <c r="B245" s="38">
        <v>1301</v>
      </c>
      <c r="C245" s="43" t="s">
        <v>132</v>
      </c>
      <c r="D245" s="38">
        <v>21</v>
      </c>
      <c r="E245" s="38"/>
      <c r="F245" s="38">
        <v>2</v>
      </c>
      <c r="G245" s="38">
        <v>3</v>
      </c>
      <c r="H245" s="38"/>
      <c r="I245" s="38"/>
      <c r="J245" s="38">
        <v>6</v>
      </c>
      <c r="K245" s="390">
        <v>3</v>
      </c>
    </row>
    <row r="246" spans="1:11" ht="15.75">
      <c r="A246" s="152" t="s">
        <v>356</v>
      </c>
      <c r="B246" s="38">
        <v>4501</v>
      </c>
      <c r="C246" s="43" t="s">
        <v>357</v>
      </c>
      <c r="D246" s="38">
        <v>21</v>
      </c>
      <c r="E246" s="38"/>
      <c r="F246" s="38">
        <v>2</v>
      </c>
      <c r="G246" s="38">
        <v>3</v>
      </c>
      <c r="H246" s="38"/>
      <c r="I246" s="38"/>
      <c r="J246" s="38">
        <v>6</v>
      </c>
      <c r="K246" s="390">
        <v>3</v>
      </c>
    </row>
    <row r="247" spans="1:11" ht="15.75">
      <c r="A247" s="152" t="s">
        <v>276</v>
      </c>
      <c r="B247" s="38">
        <v>3102</v>
      </c>
      <c r="C247" s="43" t="s">
        <v>277</v>
      </c>
      <c r="D247" s="38">
        <v>31</v>
      </c>
      <c r="E247" s="38"/>
      <c r="F247" s="38">
        <v>2</v>
      </c>
      <c r="G247" s="38">
        <v>3</v>
      </c>
      <c r="H247" s="38"/>
      <c r="I247" s="38"/>
      <c r="J247" s="38">
        <v>6</v>
      </c>
      <c r="K247" s="390">
        <v>3</v>
      </c>
    </row>
    <row r="248" spans="1:11" ht="15.75">
      <c r="A248" s="71" t="s">
        <v>297</v>
      </c>
      <c r="B248" s="38">
        <v>3402</v>
      </c>
      <c r="C248" s="43" t="s">
        <v>299</v>
      </c>
      <c r="D248" s="38">
        <v>41</v>
      </c>
      <c r="E248" s="38"/>
      <c r="F248" s="38">
        <v>2</v>
      </c>
      <c r="G248" s="38">
        <v>3</v>
      </c>
      <c r="H248" s="38"/>
      <c r="I248" s="38"/>
      <c r="J248" s="38">
        <v>6</v>
      </c>
      <c r="K248" s="390">
        <v>3</v>
      </c>
    </row>
    <row r="249" spans="1:11" ht="15.75">
      <c r="A249" s="152" t="s">
        <v>356</v>
      </c>
      <c r="B249" s="38">
        <v>4505</v>
      </c>
      <c r="C249" s="43" t="s">
        <v>361</v>
      </c>
      <c r="D249" s="38">
        <v>73</v>
      </c>
      <c r="E249" s="38"/>
      <c r="F249" s="38">
        <v>2</v>
      </c>
      <c r="G249" s="38">
        <v>3</v>
      </c>
      <c r="H249" s="38"/>
      <c r="I249" s="38"/>
      <c r="J249" s="38">
        <v>6</v>
      </c>
      <c r="K249" s="390">
        <v>3</v>
      </c>
    </row>
    <row r="250" spans="1:11" ht="15.75">
      <c r="A250" s="71" t="s">
        <v>185</v>
      </c>
      <c r="B250" s="24">
        <v>2003</v>
      </c>
      <c r="C250" s="73" t="s">
        <v>191</v>
      </c>
      <c r="D250" s="38">
        <v>21</v>
      </c>
      <c r="E250" s="38"/>
      <c r="F250" s="38">
        <v>2</v>
      </c>
      <c r="G250" s="38">
        <v>3</v>
      </c>
      <c r="H250" s="38"/>
      <c r="I250" s="38"/>
      <c r="J250" s="38"/>
      <c r="K250" s="390">
        <v>3</v>
      </c>
    </row>
    <row r="251" spans="1:11" ht="15.75">
      <c r="A251" s="152" t="s">
        <v>30</v>
      </c>
      <c r="B251" s="36" t="s">
        <v>40</v>
      </c>
      <c r="C251" s="43" t="s">
        <v>41</v>
      </c>
      <c r="D251" s="38">
        <v>41</v>
      </c>
      <c r="E251" s="38"/>
      <c r="F251" s="38">
        <v>2</v>
      </c>
      <c r="G251" s="38">
        <v>3</v>
      </c>
      <c r="H251" s="38"/>
      <c r="I251" s="38"/>
      <c r="J251" s="38"/>
      <c r="K251" s="390">
        <v>3</v>
      </c>
    </row>
    <row r="252" spans="1:11" ht="15.75">
      <c r="A252" s="152" t="s">
        <v>274</v>
      </c>
      <c r="B252" s="38">
        <v>3101</v>
      </c>
      <c r="C252" s="43" t="s">
        <v>275</v>
      </c>
      <c r="D252" s="38">
        <v>21</v>
      </c>
      <c r="E252" s="541"/>
      <c r="F252" s="38">
        <v>2</v>
      </c>
      <c r="G252" s="38"/>
      <c r="H252" s="38"/>
      <c r="I252" s="38"/>
      <c r="J252" s="38"/>
      <c r="K252" s="390">
        <v>3</v>
      </c>
    </row>
    <row r="253" spans="1:11" ht="15.75">
      <c r="A253" s="152" t="s">
        <v>258</v>
      </c>
      <c r="B253" s="38">
        <v>2701</v>
      </c>
      <c r="C253" s="43" t="s">
        <v>259</v>
      </c>
      <c r="D253" s="38">
        <v>21</v>
      </c>
      <c r="E253" s="38"/>
      <c r="F253" s="38"/>
      <c r="G253" s="38">
        <v>3</v>
      </c>
      <c r="H253" s="38"/>
      <c r="I253" s="38">
        <v>5</v>
      </c>
      <c r="J253" s="38">
        <v>6</v>
      </c>
      <c r="K253" s="390">
        <v>3</v>
      </c>
    </row>
    <row r="254" spans="1:11" ht="16.5" thickBot="1">
      <c r="A254" s="80" t="s">
        <v>82</v>
      </c>
      <c r="B254" s="175" t="s">
        <v>94</v>
      </c>
      <c r="C254" s="82" t="s">
        <v>95</v>
      </c>
      <c r="D254" s="175">
        <v>62</v>
      </c>
      <c r="E254" s="175"/>
      <c r="F254" s="175"/>
      <c r="G254" s="175">
        <v>3</v>
      </c>
      <c r="H254" s="175"/>
      <c r="I254" s="175"/>
      <c r="J254" s="175"/>
      <c r="K254" s="543">
        <v>3</v>
      </c>
    </row>
    <row r="255" spans="1:11">
      <c r="E255" s="405">
        <f>COUNT(E211:E254)</f>
        <v>31</v>
      </c>
      <c r="F255" s="405">
        <f t="shared" ref="F255:J255" si="2">COUNT(F211:F254)</f>
        <v>16</v>
      </c>
      <c r="G255" s="405">
        <f t="shared" si="2"/>
        <v>14</v>
      </c>
      <c r="H255" s="405">
        <f t="shared" si="2"/>
        <v>4</v>
      </c>
      <c r="I255" s="405">
        <f t="shared" si="2"/>
        <v>3</v>
      </c>
      <c r="J255" s="405">
        <f t="shared" si="2"/>
        <v>10</v>
      </c>
    </row>
    <row r="258" spans="1:11" ht="15.75">
      <c r="A258" s="360"/>
      <c r="B258" s="337"/>
      <c r="C258" s="456"/>
      <c r="D258" s="337"/>
      <c r="E258" s="337"/>
      <c r="F258" s="337"/>
      <c r="G258" s="337"/>
      <c r="H258" s="337"/>
      <c r="I258" s="337"/>
      <c r="J258" s="337"/>
      <c r="K258" s="337"/>
    </row>
    <row r="259" spans="1:11" ht="15.75">
      <c r="A259" s="360"/>
      <c r="B259" s="337"/>
      <c r="C259" s="456"/>
      <c r="D259" s="337"/>
      <c r="E259" s="337"/>
      <c r="F259" s="337"/>
      <c r="G259" s="337"/>
      <c r="H259" s="337"/>
      <c r="I259" s="337"/>
      <c r="J259" s="337"/>
      <c r="K259" s="337"/>
    </row>
    <row r="260" spans="1:11">
      <c r="A260" s="406"/>
      <c r="B260" s="406"/>
      <c r="C260" s="406"/>
      <c r="D260" s="406"/>
      <c r="E260" s="406"/>
      <c r="F260" s="406"/>
      <c r="G260" s="406"/>
      <c r="H260" s="406"/>
      <c r="I260" s="406"/>
      <c r="J260" s="406"/>
      <c r="K260" s="406"/>
    </row>
  </sheetData>
  <sortState ref="A4:K250">
    <sortCondition ref="K4:K250"/>
    <sortCondition ref="E4:E250"/>
    <sortCondition ref="F4:F250"/>
    <sortCondition ref="G4:G250"/>
    <sortCondition ref="H4:H250"/>
    <sortCondition ref="I4:I250"/>
    <sortCondition ref="J4:J250"/>
    <sortCondition ref="D4:D250"/>
  </sortState>
  <mergeCells count="7">
    <mergeCell ref="K2:K3"/>
    <mergeCell ref="A1:J1"/>
    <mergeCell ref="A2:A3"/>
    <mergeCell ref="B2:B3"/>
    <mergeCell ref="C2:C3"/>
    <mergeCell ref="D2:D3"/>
    <mergeCell ref="E2:J3"/>
  </mergeCells>
  <phoneticPr fontId="4"/>
  <pageMargins left="0.25" right="0.25" top="0.75" bottom="0.75" header="0.3" footer="0.3"/>
  <pageSetup paperSize="8" scale="92"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6"/>
  <sheetViews>
    <sheetView topLeftCell="A37" zoomScaleNormal="100" zoomScaleSheetLayoutView="90" workbookViewId="0">
      <selection activeCell="V39" sqref="V39"/>
    </sheetView>
  </sheetViews>
  <sheetFormatPr defaultColWidth="9" defaultRowHeight="13.5"/>
  <cols>
    <col min="1" max="1" width="6" style="405" customWidth="1"/>
    <col min="2" max="2" width="6.5" style="405" customWidth="1"/>
    <col min="3" max="3" width="51.125" style="405" customWidth="1"/>
    <col min="4" max="4" width="5.875" style="405" customWidth="1"/>
    <col min="5" max="13" width="4.625" style="405" customWidth="1"/>
    <col min="14" max="14" width="6.75" style="405" customWidth="1"/>
    <col min="15" max="15" width="5.75" style="405" customWidth="1"/>
    <col min="16" max="16" width="31.75" style="405" bestFit="1" customWidth="1"/>
    <col min="17" max="17" width="6.625" style="405" customWidth="1"/>
    <col min="18" max="18" width="6.5" style="405" customWidth="1"/>
    <col min="19" max="20" width="9" style="405"/>
    <col min="21" max="21" width="4.625" style="405" customWidth="1"/>
    <col min="22" max="22" width="37.5" style="405" bestFit="1" customWidth="1"/>
    <col min="23" max="23" width="4.5" style="405" customWidth="1"/>
    <col min="24" max="16384" width="9" style="405"/>
  </cols>
  <sheetData>
    <row r="1" spans="1:23" ht="46.5" customHeight="1" thickBot="1">
      <c r="A1" s="911" t="s">
        <v>0</v>
      </c>
      <c r="B1" s="911"/>
      <c r="C1" s="911"/>
      <c r="D1" s="911"/>
      <c r="E1" s="911"/>
      <c r="F1" s="911"/>
      <c r="G1" s="911"/>
      <c r="H1" s="911"/>
      <c r="I1" s="911"/>
      <c r="J1" s="911"/>
      <c r="K1" s="911"/>
      <c r="L1" s="911"/>
      <c r="M1" s="911"/>
    </row>
    <row r="2" spans="1:23" ht="24" customHeight="1" thickBot="1">
      <c r="A2" s="914" t="s">
        <v>1</v>
      </c>
      <c r="B2" s="858" t="s">
        <v>474</v>
      </c>
      <c r="C2" s="814" t="s">
        <v>3</v>
      </c>
      <c r="D2" s="817" t="s">
        <v>5</v>
      </c>
      <c r="E2" s="827" t="s">
        <v>8</v>
      </c>
      <c r="F2" s="828"/>
      <c r="G2" s="828"/>
      <c r="H2" s="828"/>
      <c r="I2" s="828"/>
      <c r="J2" s="828"/>
      <c r="K2" s="828"/>
      <c r="L2" s="828"/>
      <c r="M2" s="916"/>
    </row>
    <row r="3" spans="1:23" ht="18" customHeight="1" thickBot="1">
      <c r="A3" s="915"/>
      <c r="B3" s="859"/>
      <c r="C3" s="815"/>
      <c r="D3" s="818"/>
      <c r="E3" s="830"/>
      <c r="F3" s="831"/>
      <c r="G3" s="831"/>
      <c r="H3" s="831"/>
      <c r="I3" s="831"/>
      <c r="J3" s="831"/>
      <c r="K3" s="831"/>
      <c r="L3" s="831"/>
      <c r="M3" s="917"/>
      <c r="O3" s="557" t="s">
        <v>576</v>
      </c>
      <c r="P3" s="601" t="s">
        <v>577</v>
      </c>
      <c r="Q3" s="415" t="s">
        <v>415</v>
      </c>
      <c r="R3" s="602" t="s">
        <v>407</v>
      </c>
      <c r="S3" s="602" t="s">
        <v>417</v>
      </c>
      <c r="T3" s="603" t="s">
        <v>578</v>
      </c>
    </row>
    <row r="4" spans="1:23" ht="18" customHeight="1">
      <c r="A4" s="558" t="s">
        <v>22</v>
      </c>
      <c r="B4" s="559" t="s">
        <v>25</v>
      </c>
      <c r="C4" s="497" t="s">
        <v>26</v>
      </c>
      <c r="D4" s="30">
        <v>1</v>
      </c>
      <c r="E4" s="30">
        <v>10</v>
      </c>
      <c r="F4" s="30"/>
      <c r="G4" s="30"/>
      <c r="H4" s="30"/>
      <c r="I4" s="30"/>
      <c r="J4" s="30"/>
      <c r="K4" s="30"/>
      <c r="L4" s="30"/>
      <c r="M4" s="498"/>
      <c r="O4" s="401">
        <v>1</v>
      </c>
      <c r="P4" s="597" t="s">
        <v>579</v>
      </c>
      <c r="Q4" s="499">
        <f>COUNTIF($E$4:$M$118,1)</f>
        <v>9</v>
      </c>
      <c r="R4" s="588">
        <f>COUNTIF($E$119:$M$206,1)</f>
        <v>0</v>
      </c>
      <c r="S4" s="588">
        <f>COUNTIF($E$207:$M$250,1)</f>
        <v>2</v>
      </c>
      <c r="T4" s="165">
        <f>Q4+S4+R4</f>
        <v>11</v>
      </c>
      <c r="V4" s="59" t="s">
        <v>580</v>
      </c>
      <c r="W4" s="25">
        <f>T4</f>
        <v>11</v>
      </c>
    </row>
    <row r="5" spans="1:23" ht="18" customHeight="1">
      <c r="A5" s="560" t="s">
        <v>22</v>
      </c>
      <c r="B5" s="559" t="s">
        <v>28</v>
      </c>
      <c r="C5" s="228" t="s">
        <v>29</v>
      </c>
      <c r="D5" s="38">
        <v>1</v>
      </c>
      <c r="E5" s="38">
        <v>2</v>
      </c>
      <c r="F5" s="38"/>
      <c r="G5" s="38"/>
      <c r="H5" s="38"/>
      <c r="I5" s="38"/>
      <c r="J5" s="38"/>
      <c r="K5" s="38"/>
      <c r="L5" s="38"/>
      <c r="M5" s="390"/>
      <c r="O5" s="384">
        <v>2</v>
      </c>
      <c r="P5" s="598" t="s">
        <v>581</v>
      </c>
      <c r="Q5" s="254">
        <f>COUNTIF($E$4:$M$118,2)</f>
        <v>18</v>
      </c>
      <c r="R5" s="25">
        <f>COUNTIF($E$119:$M$206,2)</f>
        <v>0</v>
      </c>
      <c r="S5" s="25">
        <f>COUNTIF($E$207:$M$250,2)</f>
        <v>3</v>
      </c>
      <c r="T5" s="26">
        <f t="shared" ref="T5:T14" si="0">Q5+S5+R5</f>
        <v>21</v>
      </c>
      <c r="V5" s="59" t="s">
        <v>582</v>
      </c>
      <c r="W5" s="25">
        <f t="shared" ref="W5:W13" si="1">T5</f>
        <v>21</v>
      </c>
    </row>
    <row r="6" spans="1:23" ht="18" customHeight="1">
      <c r="A6" s="561" t="s">
        <v>30</v>
      </c>
      <c r="B6" s="27" t="s">
        <v>37</v>
      </c>
      <c r="C6" s="43" t="s">
        <v>38</v>
      </c>
      <c r="D6" s="38">
        <v>1</v>
      </c>
      <c r="E6" s="38">
        <v>3</v>
      </c>
      <c r="F6" s="38">
        <v>4</v>
      </c>
      <c r="G6" s="38">
        <v>5</v>
      </c>
      <c r="H6" s="38">
        <v>6</v>
      </c>
      <c r="I6" s="38">
        <v>8</v>
      </c>
      <c r="J6" s="38"/>
      <c r="K6" s="38"/>
      <c r="L6" s="38"/>
      <c r="M6" s="390"/>
      <c r="O6" s="384">
        <v>3</v>
      </c>
      <c r="P6" s="598" t="s">
        <v>583</v>
      </c>
      <c r="Q6" s="254">
        <f>COUNTIF($E$4:$M$118,3)</f>
        <v>25</v>
      </c>
      <c r="R6" s="25">
        <f>COUNTIF($E$119:$M$206,3)</f>
        <v>0</v>
      </c>
      <c r="S6" s="25">
        <f>COUNTIF($E$207:$M$250,3)</f>
        <v>4</v>
      </c>
      <c r="T6" s="26">
        <f t="shared" si="0"/>
        <v>29</v>
      </c>
      <c r="V6" s="59" t="s">
        <v>584</v>
      </c>
      <c r="W6" s="25">
        <f t="shared" si="1"/>
        <v>29</v>
      </c>
    </row>
    <row r="7" spans="1:23" ht="18" customHeight="1">
      <c r="A7" s="560" t="s">
        <v>52</v>
      </c>
      <c r="B7" s="562" t="s">
        <v>53</v>
      </c>
      <c r="C7" s="228" t="s">
        <v>54</v>
      </c>
      <c r="D7" s="38">
        <v>1</v>
      </c>
      <c r="E7" s="38">
        <v>10</v>
      </c>
      <c r="F7" s="38"/>
      <c r="G7" s="38"/>
      <c r="H7" s="38"/>
      <c r="I7" s="38"/>
      <c r="J7" s="38"/>
      <c r="K7" s="38"/>
      <c r="L7" s="38"/>
      <c r="M7" s="390"/>
      <c r="O7" s="384">
        <v>4</v>
      </c>
      <c r="P7" s="598" t="s">
        <v>585</v>
      </c>
      <c r="Q7" s="254">
        <f>COUNTIF($E$4:$M$118,4)</f>
        <v>20</v>
      </c>
      <c r="R7" s="25">
        <f>COUNTIF($E$119:$M$206,4)</f>
        <v>1</v>
      </c>
      <c r="S7" s="25">
        <f>COUNTIF($E$207:$M$250,4)</f>
        <v>2</v>
      </c>
      <c r="T7" s="26">
        <f t="shared" si="0"/>
        <v>23</v>
      </c>
      <c r="V7" s="59" t="s">
        <v>586</v>
      </c>
      <c r="W7" s="25">
        <f t="shared" si="1"/>
        <v>23</v>
      </c>
    </row>
    <row r="8" spans="1:23" ht="18" customHeight="1">
      <c r="A8" s="560" t="s">
        <v>52</v>
      </c>
      <c r="B8" s="562" t="s">
        <v>55</v>
      </c>
      <c r="C8" s="228" t="s">
        <v>56</v>
      </c>
      <c r="D8" s="38">
        <v>1</v>
      </c>
      <c r="E8" s="38">
        <v>10</v>
      </c>
      <c r="F8" s="38"/>
      <c r="G8" s="38"/>
      <c r="H8" s="38"/>
      <c r="I8" s="38"/>
      <c r="J8" s="38"/>
      <c r="K8" s="38"/>
      <c r="L8" s="38"/>
      <c r="M8" s="390"/>
      <c r="O8" s="384">
        <v>5</v>
      </c>
      <c r="P8" s="598" t="s">
        <v>587</v>
      </c>
      <c r="Q8" s="254">
        <f>COUNTIF($E$4:$M$118,5)</f>
        <v>15</v>
      </c>
      <c r="R8" s="25">
        <f>COUNTIF($E$119:$M$206,5)</f>
        <v>0</v>
      </c>
      <c r="S8" s="25">
        <f>COUNTIF($E$207:$M$250,5)</f>
        <v>2</v>
      </c>
      <c r="T8" s="26">
        <f t="shared" si="0"/>
        <v>17</v>
      </c>
      <c r="V8" s="59" t="s">
        <v>588</v>
      </c>
      <c r="W8" s="25">
        <f t="shared" si="1"/>
        <v>17</v>
      </c>
    </row>
    <row r="9" spans="1:23" ht="18" customHeight="1">
      <c r="A9" s="560" t="s">
        <v>52</v>
      </c>
      <c r="B9" s="562" t="s">
        <v>57</v>
      </c>
      <c r="C9" s="117" t="s">
        <v>58</v>
      </c>
      <c r="D9" s="38">
        <v>1</v>
      </c>
      <c r="E9" s="38">
        <v>5</v>
      </c>
      <c r="F9" s="38"/>
      <c r="G9" s="38"/>
      <c r="H9" s="38"/>
      <c r="I9" s="38"/>
      <c r="J9" s="38"/>
      <c r="K9" s="38"/>
      <c r="L9" s="38"/>
      <c r="M9" s="390"/>
      <c r="O9" s="384">
        <v>6</v>
      </c>
      <c r="P9" s="598" t="s">
        <v>589</v>
      </c>
      <c r="Q9" s="254">
        <f>COUNTIF($E$4:$M$118,6)</f>
        <v>22</v>
      </c>
      <c r="R9" s="25">
        <f>COUNTIF($E$119:$M$206,6)</f>
        <v>0</v>
      </c>
      <c r="S9" s="25">
        <f>COUNTIF($E$207:$M$250,6)</f>
        <v>1</v>
      </c>
      <c r="T9" s="26">
        <f t="shared" si="0"/>
        <v>23</v>
      </c>
      <c r="V9" s="59" t="s">
        <v>590</v>
      </c>
      <c r="W9" s="25">
        <f t="shared" si="1"/>
        <v>23</v>
      </c>
    </row>
    <row r="10" spans="1:23" ht="18" customHeight="1">
      <c r="A10" s="560" t="s">
        <v>52</v>
      </c>
      <c r="B10" s="562" t="s">
        <v>61</v>
      </c>
      <c r="C10" s="228" t="s">
        <v>62</v>
      </c>
      <c r="D10" s="38">
        <v>1</v>
      </c>
      <c r="E10" s="38">
        <v>7</v>
      </c>
      <c r="F10" s="38"/>
      <c r="G10" s="38"/>
      <c r="H10" s="38"/>
      <c r="I10" s="38"/>
      <c r="J10" s="38"/>
      <c r="K10" s="38"/>
      <c r="L10" s="38"/>
      <c r="M10" s="390"/>
      <c r="O10" s="384">
        <v>7</v>
      </c>
      <c r="P10" s="598" t="s">
        <v>591</v>
      </c>
      <c r="Q10" s="254">
        <f>COUNTIF($E$4:$M$118,7)</f>
        <v>37</v>
      </c>
      <c r="R10" s="25">
        <f>COUNTIF($E$119:$M$206,7)</f>
        <v>1</v>
      </c>
      <c r="S10" s="25">
        <f>COUNTIF($E$207:$M$250,7)</f>
        <v>21</v>
      </c>
      <c r="T10" s="26">
        <f>Q10+S10+R10</f>
        <v>59</v>
      </c>
      <c r="V10" s="59" t="s">
        <v>592</v>
      </c>
      <c r="W10" s="25">
        <f t="shared" si="1"/>
        <v>59</v>
      </c>
    </row>
    <row r="11" spans="1:23" ht="18" customHeight="1">
      <c r="A11" s="560" t="s">
        <v>63</v>
      </c>
      <c r="B11" s="562" t="s">
        <v>68</v>
      </c>
      <c r="C11" s="228" t="s">
        <v>69</v>
      </c>
      <c r="D11" s="38">
        <v>1</v>
      </c>
      <c r="E11" s="38">
        <v>4</v>
      </c>
      <c r="F11" s="38"/>
      <c r="G11" s="38"/>
      <c r="H11" s="38"/>
      <c r="I11" s="38"/>
      <c r="J11" s="38"/>
      <c r="K11" s="38"/>
      <c r="L11" s="38"/>
      <c r="M11" s="390"/>
      <c r="O11" s="384">
        <v>8</v>
      </c>
      <c r="P11" s="598" t="s">
        <v>593</v>
      </c>
      <c r="Q11" s="254">
        <f>COUNTIF($E$4:$M$118,8)</f>
        <v>14</v>
      </c>
      <c r="R11" s="25">
        <f>COUNTIF($E$119:$M$206,8)</f>
        <v>1</v>
      </c>
      <c r="S11" s="25">
        <f>COUNTIF($E$207:$M$250,8)</f>
        <v>5</v>
      </c>
      <c r="T11" s="26">
        <f t="shared" si="0"/>
        <v>20</v>
      </c>
      <c r="V11" s="59" t="s">
        <v>594</v>
      </c>
      <c r="W11" s="25">
        <f t="shared" si="1"/>
        <v>20</v>
      </c>
    </row>
    <row r="12" spans="1:23" ht="18" customHeight="1">
      <c r="A12" s="563" t="s">
        <v>75</v>
      </c>
      <c r="B12" s="35" t="s">
        <v>521</v>
      </c>
      <c r="C12" s="43" t="s">
        <v>77</v>
      </c>
      <c r="D12" s="38">
        <v>1</v>
      </c>
      <c r="E12" s="38">
        <v>1</v>
      </c>
      <c r="F12" s="38"/>
      <c r="G12" s="38"/>
      <c r="H12" s="38"/>
      <c r="I12" s="38"/>
      <c r="J12" s="38"/>
      <c r="K12" s="38"/>
      <c r="L12" s="38"/>
      <c r="M12" s="390"/>
      <c r="O12" s="384">
        <v>9</v>
      </c>
      <c r="P12" s="598" t="s">
        <v>595</v>
      </c>
      <c r="Q12" s="254">
        <f>COUNTIF($E$4:$M$118,9)</f>
        <v>6</v>
      </c>
      <c r="R12" s="25">
        <f>COUNTIF($E$119:$M$206,9)</f>
        <v>3</v>
      </c>
      <c r="S12" s="25">
        <f>COUNTIF($E$207:$M$250,9)</f>
        <v>9</v>
      </c>
      <c r="T12" s="26">
        <f t="shared" si="0"/>
        <v>18</v>
      </c>
      <c r="V12" s="59" t="s">
        <v>596</v>
      </c>
      <c r="W12" s="25">
        <f t="shared" si="1"/>
        <v>18</v>
      </c>
    </row>
    <row r="13" spans="1:23" ht="18" customHeight="1">
      <c r="A13" s="560" t="s">
        <v>85</v>
      </c>
      <c r="B13" s="564" t="s">
        <v>524</v>
      </c>
      <c r="C13" s="228" t="s">
        <v>87</v>
      </c>
      <c r="D13" s="38">
        <v>1</v>
      </c>
      <c r="E13" s="38">
        <v>2</v>
      </c>
      <c r="F13" s="38">
        <v>3</v>
      </c>
      <c r="G13" s="38">
        <v>4</v>
      </c>
      <c r="H13" s="38">
        <v>5</v>
      </c>
      <c r="I13" s="38">
        <v>6</v>
      </c>
      <c r="J13" s="38"/>
      <c r="K13" s="38"/>
      <c r="L13" s="38"/>
      <c r="M13" s="390"/>
      <c r="O13" s="384">
        <v>10</v>
      </c>
      <c r="P13" s="598" t="s">
        <v>597</v>
      </c>
      <c r="Q13" s="254">
        <f>COUNTIF($E$4:$M$118,10)</f>
        <v>11</v>
      </c>
      <c r="R13" s="25">
        <f>COUNTIF($E$119:$M$206,10)</f>
        <v>0</v>
      </c>
      <c r="S13" s="25">
        <f>COUNTIF($E$207:$M$250,10)</f>
        <v>5</v>
      </c>
      <c r="T13" s="26">
        <f t="shared" si="0"/>
        <v>16</v>
      </c>
      <c r="V13" s="59" t="s">
        <v>598</v>
      </c>
      <c r="W13" s="25">
        <f t="shared" si="1"/>
        <v>16</v>
      </c>
    </row>
    <row r="14" spans="1:23" ht="18" customHeight="1" thickBot="1">
      <c r="A14" s="560" t="s">
        <v>85</v>
      </c>
      <c r="B14" s="564" t="s">
        <v>88</v>
      </c>
      <c r="C14" s="228" t="s">
        <v>89</v>
      </c>
      <c r="D14" s="38">
        <v>1</v>
      </c>
      <c r="E14" s="38">
        <v>8</v>
      </c>
      <c r="F14" s="38"/>
      <c r="G14" s="38"/>
      <c r="H14" s="38"/>
      <c r="I14" s="38"/>
      <c r="J14" s="38"/>
      <c r="K14" s="38"/>
      <c r="L14" s="38"/>
      <c r="M14" s="390"/>
      <c r="O14" s="385">
        <v>11</v>
      </c>
      <c r="P14" s="599" t="s">
        <v>599</v>
      </c>
      <c r="Q14" s="255">
        <f>COUNTIF($E$4:$M$118,11)</f>
        <v>4</v>
      </c>
      <c r="R14" s="19">
        <f>COUNTIF($E$119:$M$206,11)</f>
        <v>0</v>
      </c>
      <c r="S14" s="19">
        <f>COUNTIF($E$207:$M$250,11)</f>
        <v>5</v>
      </c>
      <c r="T14" s="20">
        <f t="shared" si="0"/>
        <v>9</v>
      </c>
      <c r="V14" s="59" t="s">
        <v>600</v>
      </c>
      <c r="W14" s="25">
        <f>T14</f>
        <v>9</v>
      </c>
    </row>
    <row r="15" spans="1:23" ht="18" customHeight="1" thickBot="1">
      <c r="A15" s="563" t="s">
        <v>82</v>
      </c>
      <c r="B15" s="565" t="s">
        <v>100</v>
      </c>
      <c r="C15" s="43" t="s">
        <v>101</v>
      </c>
      <c r="D15" s="38">
        <v>1</v>
      </c>
      <c r="E15" s="38">
        <v>6</v>
      </c>
      <c r="F15" s="38"/>
      <c r="G15" s="38"/>
      <c r="H15" s="38"/>
      <c r="I15" s="38"/>
      <c r="J15" s="38"/>
      <c r="K15" s="38"/>
      <c r="L15" s="38"/>
      <c r="M15" s="390"/>
      <c r="O15" s="566" t="s">
        <v>576</v>
      </c>
      <c r="P15" s="600" t="s">
        <v>601</v>
      </c>
      <c r="Q15" s="604"/>
      <c r="R15" s="604"/>
      <c r="S15" s="604"/>
      <c r="T15" s="604"/>
      <c r="V15" s="59" t="s">
        <v>602</v>
      </c>
      <c r="W15" s="25">
        <f t="shared" ref="W15:W23" si="2">T16</f>
        <v>58</v>
      </c>
    </row>
    <row r="16" spans="1:23" ht="18" customHeight="1">
      <c r="A16" s="563" t="s">
        <v>82</v>
      </c>
      <c r="B16" s="565" t="s">
        <v>102</v>
      </c>
      <c r="C16" s="43" t="s">
        <v>103</v>
      </c>
      <c r="D16" s="38">
        <v>1</v>
      </c>
      <c r="E16" s="38">
        <v>5</v>
      </c>
      <c r="F16" s="38"/>
      <c r="G16" s="38"/>
      <c r="H16" s="38"/>
      <c r="I16" s="38"/>
      <c r="J16" s="38"/>
      <c r="K16" s="38"/>
      <c r="L16" s="38"/>
      <c r="M16" s="390"/>
      <c r="O16" s="401">
        <v>21</v>
      </c>
      <c r="P16" s="597" t="s">
        <v>603</v>
      </c>
      <c r="Q16" s="605">
        <f>COUNTIF($E$4:$M$118,21)</f>
        <v>1</v>
      </c>
      <c r="R16" s="13">
        <f>COUNTIF($E$119:$M$206,21)</f>
        <v>41</v>
      </c>
      <c r="S16" s="13">
        <f>COUNTIF($E$207:$M$250,21)</f>
        <v>17</v>
      </c>
      <c r="T16" s="14">
        <f>R16+S16</f>
        <v>58</v>
      </c>
      <c r="V16" s="59" t="s">
        <v>604</v>
      </c>
      <c r="W16" s="25">
        <f t="shared" si="2"/>
        <v>42</v>
      </c>
    </row>
    <row r="17" spans="1:23" ht="18" customHeight="1">
      <c r="A17" s="563" t="s">
        <v>110</v>
      </c>
      <c r="B17" s="565" t="s">
        <v>111</v>
      </c>
      <c r="C17" s="43" t="s">
        <v>489</v>
      </c>
      <c r="D17" s="38">
        <v>1</v>
      </c>
      <c r="E17" s="38">
        <v>2</v>
      </c>
      <c r="F17" s="38"/>
      <c r="G17" s="38"/>
      <c r="H17" s="38"/>
      <c r="I17" s="38"/>
      <c r="J17" s="38"/>
      <c r="K17" s="38"/>
      <c r="L17" s="38"/>
      <c r="M17" s="390"/>
      <c r="O17" s="384">
        <v>22</v>
      </c>
      <c r="P17" s="598" t="s">
        <v>605</v>
      </c>
      <c r="Q17" s="254">
        <f>COUNTIF($E$4:$M$118,22)</f>
        <v>1</v>
      </c>
      <c r="R17" s="25">
        <f>COUNTIF($E$119:$M$206,22)</f>
        <v>33</v>
      </c>
      <c r="S17" s="25">
        <f>COUNTIF($E$207:$M$250,22)</f>
        <v>9</v>
      </c>
      <c r="T17" s="26">
        <f t="shared" ref="T17:T24" si="3">R17+S17</f>
        <v>42</v>
      </c>
      <c r="V17" s="59" t="s">
        <v>606</v>
      </c>
      <c r="W17" s="25">
        <f t="shared" si="2"/>
        <v>6</v>
      </c>
    </row>
    <row r="18" spans="1:23" ht="18" customHeight="1">
      <c r="A18" s="563" t="s">
        <v>123</v>
      </c>
      <c r="B18" s="565">
        <v>1101</v>
      </c>
      <c r="C18" s="43" t="s">
        <v>124</v>
      </c>
      <c r="D18" s="38">
        <v>1</v>
      </c>
      <c r="E18" s="38">
        <v>8</v>
      </c>
      <c r="F18" s="38"/>
      <c r="G18" s="38"/>
      <c r="H18" s="38"/>
      <c r="I18" s="38"/>
      <c r="J18" s="38"/>
      <c r="K18" s="38"/>
      <c r="L18" s="38"/>
      <c r="M18" s="390"/>
      <c r="O18" s="384">
        <v>23</v>
      </c>
      <c r="P18" s="598" t="s">
        <v>607</v>
      </c>
      <c r="Q18" s="254">
        <f>COUNTIF($E$4:$M$118,23)</f>
        <v>0</v>
      </c>
      <c r="R18" s="25">
        <f>COUNTIF($E$119:$M$206,23)</f>
        <v>5</v>
      </c>
      <c r="S18" s="25">
        <f>COUNTIF($E$207:$M$250,23)</f>
        <v>1</v>
      </c>
      <c r="T18" s="26">
        <f t="shared" si="3"/>
        <v>6</v>
      </c>
      <c r="V18" s="59" t="s">
        <v>608</v>
      </c>
      <c r="W18" s="25">
        <f t="shared" si="2"/>
        <v>10</v>
      </c>
    </row>
    <row r="19" spans="1:23" ht="18" customHeight="1">
      <c r="A19" s="563" t="s">
        <v>123</v>
      </c>
      <c r="B19" s="565">
        <v>1102</v>
      </c>
      <c r="C19" s="43" t="s">
        <v>125</v>
      </c>
      <c r="D19" s="38">
        <v>1</v>
      </c>
      <c r="E19" s="38">
        <v>3</v>
      </c>
      <c r="F19" s="38">
        <v>4</v>
      </c>
      <c r="G19" s="38">
        <v>5</v>
      </c>
      <c r="H19" s="38">
        <v>6</v>
      </c>
      <c r="I19" s="38">
        <v>7</v>
      </c>
      <c r="J19" s="38"/>
      <c r="K19" s="38"/>
      <c r="L19" s="38"/>
      <c r="M19" s="390"/>
      <c r="O19" s="384">
        <v>24</v>
      </c>
      <c r="P19" s="598" t="s">
        <v>609</v>
      </c>
      <c r="Q19" s="254">
        <f>COUNTIF($E$4:$M$118,24)</f>
        <v>2</v>
      </c>
      <c r="R19" s="25">
        <f>COUNTIF($E$119:$M$206,24)</f>
        <v>8</v>
      </c>
      <c r="S19" s="25">
        <f>COUNTIF($E$207:$M$250,24)</f>
        <v>2</v>
      </c>
      <c r="T19" s="26">
        <f t="shared" si="3"/>
        <v>10</v>
      </c>
      <c r="V19" s="59" t="s">
        <v>610</v>
      </c>
      <c r="W19" s="25">
        <f t="shared" si="2"/>
        <v>12</v>
      </c>
    </row>
    <row r="20" spans="1:23" ht="18" customHeight="1">
      <c r="A20" s="563" t="s">
        <v>123</v>
      </c>
      <c r="B20" s="567">
        <v>1104</v>
      </c>
      <c r="C20" s="43" t="s">
        <v>127</v>
      </c>
      <c r="D20" s="38">
        <v>1</v>
      </c>
      <c r="E20" s="38">
        <v>7</v>
      </c>
      <c r="F20" s="38"/>
      <c r="G20" s="38"/>
      <c r="H20" s="38"/>
      <c r="I20" s="38"/>
      <c r="J20" s="38"/>
      <c r="K20" s="38"/>
      <c r="L20" s="38"/>
      <c r="M20" s="390"/>
      <c r="O20" s="384">
        <v>25</v>
      </c>
      <c r="P20" s="598" t="s">
        <v>611</v>
      </c>
      <c r="Q20" s="254">
        <f>COUNTIF($E$4:$M$118,25)</f>
        <v>1</v>
      </c>
      <c r="R20" s="25">
        <f>COUNTIF($E$119:$M$206,25)</f>
        <v>10</v>
      </c>
      <c r="S20" s="25">
        <f>COUNTIF($E$207:$M$250,25)</f>
        <v>2</v>
      </c>
      <c r="T20" s="26">
        <f t="shared" si="3"/>
        <v>12</v>
      </c>
      <c r="V20" s="59" t="s">
        <v>612</v>
      </c>
      <c r="W20" s="25">
        <f t="shared" si="2"/>
        <v>13</v>
      </c>
    </row>
    <row r="21" spans="1:23" ht="18" customHeight="1">
      <c r="A21" s="560" t="s">
        <v>526</v>
      </c>
      <c r="B21" s="562">
        <v>1303</v>
      </c>
      <c r="C21" s="228" t="s">
        <v>136</v>
      </c>
      <c r="D21" s="38">
        <v>1</v>
      </c>
      <c r="E21" s="38">
        <v>5</v>
      </c>
      <c r="F21" s="38"/>
      <c r="G21" s="38"/>
      <c r="H21" s="38"/>
      <c r="I21" s="38"/>
      <c r="J21" s="38"/>
      <c r="K21" s="38"/>
      <c r="L21" s="38"/>
      <c r="M21" s="390"/>
      <c r="O21" s="384">
        <v>26</v>
      </c>
      <c r="P21" s="598" t="s">
        <v>613</v>
      </c>
      <c r="Q21" s="254">
        <f>COUNTIF($E$4:$M$118,26)</f>
        <v>0</v>
      </c>
      <c r="R21" s="25">
        <f>COUNTIF($E$119:$M$206,26)</f>
        <v>12</v>
      </c>
      <c r="S21" s="25">
        <f>COUNTIF($E$207:$M$250,26)</f>
        <v>1</v>
      </c>
      <c r="T21" s="26">
        <f t="shared" si="3"/>
        <v>13</v>
      </c>
      <c r="V21" s="59" t="s">
        <v>614</v>
      </c>
      <c r="W21" s="25">
        <f t="shared" si="2"/>
        <v>14</v>
      </c>
    </row>
    <row r="22" spans="1:23" ht="18" customHeight="1">
      <c r="A22" s="560" t="s">
        <v>137</v>
      </c>
      <c r="B22" s="562">
        <v>1401</v>
      </c>
      <c r="C22" s="228" t="s">
        <v>493</v>
      </c>
      <c r="D22" s="38">
        <v>1</v>
      </c>
      <c r="E22" s="38">
        <v>2</v>
      </c>
      <c r="F22" s="38"/>
      <c r="G22" s="38"/>
      <c r="H22" s="38"/>
      <c r="I22" s="38"/>
      <c r="J22" s="38"/>
      <c r="K22" s="38"/>
      <c r="L22" s="38"/>
      <c r="M22" s="390"/>
      <c r="O22" s="384">
        <v>27</v>
      </c>
      <c r="P22" s="598" t="s">
        <v>615</v>
      </c>
      <c r="Q22" s="254">
        <f>COUNTIF($E$4:$M$119,27)</f>
        <v>1</v>
      </c>
      <c r="R22" s="25">
        <f>COUNTIF($E$119:$M$206,27)</f>
        <v>8</v>
      </c>
      <c r="S22" s="25">
        <f>COUNTIF($E$207:$M$250,27)</f>
        <v>6</v>
      </c>
      <c r="T22" s="26">
        <f t="shared" si="3"/>
        <v>14</v>
      </c>
      <c r="V22" s="59" t="s">
        <v>616</v>
      </c>
      <c r="W22" s="25">
        <f t="shared" si="2"/>
        <v>11</v>
      </c>
    </row>
    <row r="23" spans="1:23" ht="18" customHeight="1">
      <c r="A23" s="563" t="s">
        <v>137</v>
      </c>
      <c r="B23" s="567">
        <v>1402</v>
      </c>
      <c r="C23" s="43" t="s">
        <v>494</v>
      </c>
      <c r="D23" s="38">
        <v>1</v>
      </c>
      <c r="E23" s="38">
        <v>2</v>
      </c>
      <c r="F23" s="38"/>
      <c r="G23" s="38"/>
      <c r="H23" s="38"/>
      <c r="I23" s="38"/>
      <c r="J23" s="38"/>
      <c r="K23" s="38"/>
      <c r="L23" s="38"/>
      <c r="M23" s="390"/>
      <c r="O23" s="384">
        <v>28</v>
      </c>
      <c r="P23" s="598" t="s">
        <v>617</v>
      </c>
      <c r="Q23" s="254">
        <f>COUNTIF($E$4:$M$118,28)</f>
        <v>0</v>
      </c>
      <c r="R23" s="25">
        <f>COUNTIF($E$119:$M$206,28)</f>
        <v>1</v>
      </c>
      <c r="S23" s="25">
        <f>COUNTIF($E$207:$M$250,28)</f>
        <v>10</v>
      </c>
      <c r="T23" s="26">
        <f t="shared" si="3"/>
        <v>11</v>
      </c>
      <c r="V23" s="59" t="s">
        <v>618</v>
      </c>
      <c r="W23" s="25">
        <f t="shared" si="2"/>
        <v>0</v>
      </c>
    </row>
    <row r="24" spans="1:23" ht="18" customHeight="1" thickBot="1">
      <c r="A24" s="563" t="s">
        <v>137</v>
      </c>
      <c r="B24" s="567">
        <v>1403</v>
      </c>
      <c r="C24" s="43" t="s">
        <v>495</v>
      </c>
      <c r="D24" s="38">
        <v>1</v>
      </c>
      <c r="E24" s="38">
        <v>7</v>
      </c>
      <c r="F24" s="38"/>
      <c r="G24" s="38"/>
      <c r="H24" s="38"/>
      <c r="I24" s="38"/>
      <c r="J24" s="38"/>
      <c r="K24" s="38"/>
      <c r="L24" s="38"/>
      <c r="M24" s="390"/>
      <c r="O24" s="385">
        <v>29</v>
      </c>
      <c r="P24" s="599" t="s">
        <v>619</v>
      </c>
      <c r="Q24" s="255">
        <f>COUNTIF($E$4:$M$118,29)</f>
        <v>0</v>
      </c>
      <c r="R24" s="19">
        <f>COUNTIF($E$119:$M$206,29)</f>
        <v>0</v>
      </c>
      <c r="S24" s="19">
        <f>COUNTIF($E$207:$M$250,29)</f>
        <v>0</v>
      </c>
      <c r="T24" s="20">
        <f t="shared" si="3"/>
        <v>0</v>
      </c>
    </row>
    <row r="25" spans="1:23" ht="18" customHeight="1">
      <c r="A25" s="563" t="s">
        <v>137</v>
      </c>
      <c r="B25" s="567">
        <v>1404</v>
      </c>
      <c r="C25" s="43" t="s">
        <v>141</v>
      </c>
      <c r="D25" s="38">
        <v>1</v>
      </c>
      <c r="E25" s="38">
        <v>3</v>
      </c>
      <c r="F25" s="38"/>
      <c r="G25" s="38"/>
      <c r="H25" s="38"/>
      <c r="I25" s="38"/>
      <c r="J25" s="38"/>
      <c r="K25" s="38"/>
      <c r="L25" s="38"/>
      <c r="M25" s="390"/>
      <c r="O25"/>
      <c r="P25"/>
    </row>
    <row r="26" spans="1:23" ht="18" customHeight="1">
      <c r="A26" s="563" t="s">
        <v>142</v>
      </c>
      <c r="B26" s="567">
        <v>1501</v>
      </c>
      <c r="C26" s="43" t="s">
        <v>496</v>
      </c>
      <c r="D26" s="38">
        <v>1</v>
      </c>
      <c r="E26" s="38">
        <v>7</v>
      </c>
      <c r="F26" s="38"/>
      <c r="G26" s="38"/>
      <c r="H26" s="38"/>
      <c r="I26" s="38"/>
      <c r="J26" s="38"/>
      <c r="K26" s="38"/>
      <c r="L26" s="38"/>
      <c r="M26" s="390"/>
      <c r="O26" s="389"/>
      <c r="P26" s="406"/>
    </row>
    <row r="27" spans="1:23" ht="18" customHeight="1">
      <c r="A27" s="560" t="s">
        <v>142</v>
      </c>
      <c r="B27" s="562">
        <v>1503</v>
      </c>
      <c r="C27" s="228" t="s">
        <v>146</v>
      </c>
      <c r="D27" s="38">
        <v>1</v>
      </c>
      <c r="E27" s="38">
        <v>1</v>
      </c>
      <c r="F27" s="38"/>
      <c r="G27" s="38"/>
      <c r="H27" s="38"/>
      <c r="I27" s="38"/>
      <c r="J27" s="38"/>
      <c r="K27" s="38"/>
      <c r="L27" s="38"/>
      <c r="M27" s="390"/>
      <c r="O27" s="389"/>
      <c r="P27" s="568"/>
    </row>
    <row r="28" spans="1:23" ht="18" customHeight="1">
      <c r="A28" s="563" t="s">
        <v>155</v>
      </c>
      <c r="B28" s="567">
        <v>1601</v>
      </c>
      <c r="C28" s="43" t="s">
        <v>497</v>
      </c>
      <c r="D28" s="38">
        <v>1</v>
      </c>
      <c r="E28" s="38">
        <v>2</v>
      </c>
      <c r="F28" s="38"/>
      <c r="G28" s="38"/>
      <c r="H28" s="38"/>
      <c r="I28" s="38"/>
      <c r="J28" s="38"/>
      <c r="K28" s="38"/>
      <c r="L28" s="38"/>
      <c r="M28" s="390"/>
      <c r="N28" s="426"/>
      <c r="O28" s="389"/>
      <c r="P28" s="568"/>
    </row>
    <row r="29" spans="1:23" ht="18" customHeight="1">
      <c r="A29" s="560" t="s">
        <v>155</v>
      </c>
      <c r="B29" s="562">
        <v>1602</v>
      </c>
      <c r="C29" s="228" t="s">
        <v>498</v>
      </c>
      <c r="D29" s="38">
        <v>1</v>
      </c>
      <c r="E29" s="38">
        <v>8</v>
      </c>
      <c r="F29" s="38"/>
      <c r="G29" s="38"/>
      <c r="H29" s="38"/>
      <c r="I29" s="38"/>
      <c r="J29" s="38"/>
      <c r="K29" s="38"/>
      <c r="L29" s="38"/>
      <c r="M29" s="390"/>
      <c r="N29" s="426"/>
      <c r="O29" s="389"/>
      <c r="P29" s="568"/>
    </row>
    <row r="30" spans="1:23" ht="18" customHeight="1">
      <c r="A30" s="560" t="s">
        <v>155</v>
      </c>
      <c r="B30" s="562">
        <v>1603</v>
      </c>
      <c r="C30" s="228" t="s">
        <v>499</v>
      </c>
      <c r="D30" s="38">
        <v>1</v>
      </c>
      <c r="E30" s="38">
        <v>8</v>
      </c>
      <c r="F30" s="38"/>
      <c r="G30" s="38"/>
      <c r="H30" s="38"/>
      <c r="I30" s="38"/>
      <c r="J30" s="38"/>
      <c r="K30" s="38"/>
      <c r="L30" s="38"/>
      <c r="M30" s="390"/>
      <c r="N30" s="426"/>
      <c r="O30" s="389"/>
      <c r="P30" s="568"/>
    </row>
    <row r="31" spans="1:23" ht="20.100000000000001" customHeight="1">
      <c r="A31" s="560" t="s">
        <v>155</v>
      </c>
      <c r="B31" s="562">
        <v>1604</v>
      </c>
      <c r="C31" s="228" t="s">
        <v>500</v>
      </c>
      <c r="D31" s="38">
        <v>1</v>
      </c>
      <c r="E31" s="38">
        <v>8</v>
      </c>
      <c r="F31" s="38"/>
      <c r="G31" s="38"/>
      <c r="H31" s="38"/>
      <c r="I31" s="38"/>
      <c r="J31" s="38"/>
      <c r="K31" s="38"/>
      <c r="L31" s="38"/>
      <c r="M31" s="390"/>
      <c r="O31" s="389"/>
      <c r="P31" s="568"/>
    </row>
    <row r="32" spans="1:23" ht="20.100000000000001" customHeight="1">
      <c r="A32" s="560" t="s">
        <v>155</v>
      </c>
      <c r="B32" s="562">
        <v>1605</v>
      </c>
      <c r="C32" s="228" t="s">
        <v>501</v>
      </c>
      <c r="D32" s="38">
        <v>1</v>
      </c>
      <c r="E32" s="38">
        <v>2</v>
      </c>
      <c r="F32" s="38"/>
      <c r="G32" s="38"/>
      <c r="H32" s="38"/>
      <c r="I32" s="38"/>
      <c r="J32" s="38"/>
      <c r="K32" s="38"/>
      <c r="L32" s="38"/>
      <c r="M32" s="390"/>
      <c r="O32" s="389"/>
      <c r="P32" s="568"/>
    </row>
    <row r="33" spans="1:16" ht="20.100000000000001" customHeight="1">
      <c r="A33" s="560" t="s">
        <v>155</v>
      </c>
      <c r="B33" s="562">
        <v>1606</v>
      </c>
      <c r="C33" s="228" t="s">
        <v>502</v>
      </c>
      <c r="D33" s="38">
        <v>1</v>
      </c>
      <c r="E33" s="38">
        <v>24</v>
      </c>
      <c r="F33" s="38"/>
      <c r="G33" s="38"/>
      <c r="H33" s="38"/>
      <c r="I33" s="38"/>
      <c r="J33" s="38"/>
      <c r="K33" s="38"/>
      <c r="L33" s="38"/>
      <c r="M33" s="390"/>
      <c r="O33" s="389"/>
      <c r="P33" s="568"/>
    </row>
    <row r="34" spans="1:16" ht="20.100000000000001" customHeight="1">
      <c r="A34" s="560" t="s">
        <v>155</v>
      </c>
      <c r="B34" s="562">
        <v>1607</v>
      </c>
      <c r="C34" s="228" t="s">
        <v>503</v>
      </c>
      <c r="D34" s="38">
        <v>1</v>
      </c>
      <c r="E34" s="38">
        <v>24</v>
      </c>
      <c r="F34" s="38"/>
      <c r="G34" s="38"/>
      <c r="H34" s="38"/>
      <c r="I34" s="38"/>
      <c r="J34" s="38"/>
      <c r="K34" s="38"/>
      <c r="L34" s="38"/>
      <c r="M34" s="390"/>
      <c r="O34" s="389"/>
      <c r="P34" s="568"/>
    </row>
    <row r="35" spans="1:16" ht="20.100000000000001" customHeight="1">
      <c r="A35" s="560" t="s">
        <v>163</v>
      </c>
      <c r="B35" s="562">
        <v>1701</v>
      </c>
      <c r="C35" s="228" t="s">
        <v>164</v>
      </c>
      <c r="D35" s="38">
        <v>1</v>
      </c>
      <c r="E35" s="38">
        <v>3</v>
      </c>
      <c r="F35" s="38">
        <v>4</v>
      </c>
      <c r="G35" s="38">
        <v>5</v>
      </c>
      <c r="H35" s="38">
        <v>7</v>
      </c>
      <c r="I35" s="38"/>
      <c r="J35" s="38"/>
      <c r="K35" s="38"/>
      <c r="L35" s="38"/>
      <c r="M35" s="390"/>
      <c r="O35" s="389"/>
      <c r="P35" s="568"/>
    </row>
    <row r="36" spans="1:16" ht="20.100000000000001" customHeight="1">
      <c r="A36" s="560" t="s">
        <v>163</v>
      </c>
      <c r="B36" s="562">
        <v>1702</v>
      </c>
      <c r="C36" s="228" t="s">
        <v>165</v>
      </c>
      <c r="D36" s="38">
        <v>1</v>
      </c>
      <c r="E36" s="38">
        <v>2</v>
      </c>
      <c r="F36" s="38"/>
      <c r="G36" s="38"/>
      <c r="H36" s="38"/>
      <c r="I36" s="38"/>
      <c r="J36" s="38"/>
      <c r="K36" s="38"/>
      <c r="L36" s="38"/>
      <c r="M36" s="390"/>
      <c r="O36" s="389"/>
      <c r="P36" s="568"/>
    </row>
    <row r="37" spans="1:16" ht="20.100000000000001" customHeight="1">
      <c r="A37" s="560" t="s">
        <v>167</v>
      </c>
      <c r="B37" s="562">
        <v>1803</v>
      </c>
      <c r="C37" s="228" t="s">
        <v>170</v>
      </c>
      <c r="D37" s="38">
        <v>1</v>
      </c>
      <c r="E37" s="38">
        <v>3</v>
      </c>
      <c r="F37" s="38">
        <v>6</v>
      </c>
      <c r="G37" s="38">
        <v>7</v>
      </c>
      <c r="H37" s="38"/>
      <c r="I37" s="38"/>
      <c r="J37" s="38"/>
      <c r="K37" s="38"/>
      <c r="L37" s="38"/>
      <c r="M37" s="390"/>
      <c r="O37" s="389"/>
      <c r="P37" s="568"/>
    </row>
    <row r="38" spans="1:16" ht="20.100000000000001" customHeight="1">
      <c r="A38" s="560" t="s">
        <v>167</v>
      </c>
      <c r="B38" s="562">
        <v>1804</v>
      </c>
      <c r="C38" s="228" t="s">
        <v>171</v>
      </c>
      <c r="D38" s="38">
        <v>1</v>
      </c>
      <c r="E38" s="38">
        <v>1</v>
      </c>
      <c r="F38" s="38"/>
      <c r="G38" s="38"/>
      <c r="H38" s="38"/>
      <c r="I38" s="38"/>
      <c r="J38" s="38"/>
      <c r="K38" s="38"/>
      <c r="L38" s="38"/>
      <c r="M38" s="390"/>
      <c r="O38" s="389"/>
      <c r="P38" s="568"/>
    </row>
    <row r="39" spans="1:16" ht="20.100000000000001" customHeight="1">
      <c r="A39" s="560" t="s">
        <v>167</v>
      </c>
      <c r="B39" s="562">
        <v>1807</v>
      </c>
      <c r="C39" s="228" t="s">
        <v>175</v>
      </c>
      <c r="D39" s="38">
        <v>1</v>
      </c>
      <c r="E39" s="38">
        <v>10</v>
      </c>
      <c r="F39" s="38"/>
      <c r="G39" s="38"/>
      <c r="H39" s="38"/>
      <c r="I39" s="38"/>
      <c r="J39" s="38"/>
      <c r="K39" s="38"/>
      <c r="L39" s="38"/>
      <c r="M39" s="390"/>
      <c r="O39" s="389"/>
      <c r="P39" s="568"/>
    </row>
    <row r="40" spans="1:16" ht="20.100000000000001" customHeight="1">
      <c r="A40" s="560" t="s">
        <v>176</v>
      </c>
      <c r="B40" s="562">
        <v>1901</v>
      </c>
      <c r="C40" s="228" t="s">
        <v>177</v>
      </c>
      <c r="D40" s="38">
        <v>1</v>
      </c>
      <c r="E40" s="38">
        <v>9</v>
      </c>
      <c r="F40" s="38"/>
      <c r="G40" s="38"/>
      <c r="H40" s="38"/>
      <c r="I40" s="38"/>
      <c r="J40" s="38"/>
      <c r="K40" s="38"/>
      <c r="L40" s="38"/>
      <c r="M40" s="390"/>
      <c r="O40" s="389"/>
      <c r="P40" s="568"/>
    </row>
    <row r="41" spans="1:16" ht="20.100000000000001" customHeight="1">
      <c r="A41" s="560" t="s">
        <v>176</v>
      </c>
      <c r="B41" s="562">
        <v>1902</v>
      </c>
      <c r="C41" s="228" t="s">
        <v>178</v>
      </c>
      <c r="D41" s="38">
        <v>1</v>
      </c>
      <c r="E41" s="38">
        <v>3</v>
      </c>
      <c r="F41" s="38">
        <v>4</v>
      </c>
      <c r="G41" s="38">
        <v>5</v>
      </c>
      <c r="H41" s="38"/>
      <c r="I41" s="38"/>
      <c r="J41" s="38"/>
      <c r="K41" s="38"/>
      <c r="L41" s="38"/>
      <c r="M41" s="390"/>
      <c r="O41" s="389"/>
      <c r="P41" s="568"/>
    </row>
    <row r="42" spans="1:16" ht="20.100000000000001" customHeight="1">
      <c r="A42" s="560" t="s">
        <v>176</v>
      </c>
      <c r="B42" s="562">
        <v>1904</v>
      </c>
      <c r="C42" s="228" t="s">
        <v>505</v>
      </c>
      <c r="D42" s="38">
        <v>1</v>
      </c>
      <c r="E42" s="38">
        <v>1</v>
      </c>
      <c r="F42" s="38"/>
      <c r="G42" s="38"/>
      <c r="H42" s="38"/>
      <c r="I42" s="38"/>
      <c r="J42" s="38"/>
      <c r="K42" s="38"/>
      <c r="L42" s="38"/>
      <c r="M42" s="390"/>
      <c r="O42" s="389"/>
      <c r="P42" s="568"/>
    </row>
    <row r="43" spans="1:16" ht="20.100000000000001" customHeight="1">
      <c r="A43" s="560" t="s">
        <v>176</v>
      </c>
      <c r="B43" s="562">
        <v>1905</v>
      </c>
      <c r="C43" s="228" t="s">
        <v>506</v>
      </c>
      <c r="D43" s="38">
        <v>1</v>
      </c>
      <c r="E43" s="38">
        <v>2</v>
      </c>
      <c r="F43" s="38"/>
      <c r="G43" s="38"/>
      <c r="H43" s="38"/>
      <c r="I43" s="38"/>
      <c r="J43" s="38"/>
      <c r="K43" s="38"/>
      <c r="L43" s="38"/>
      <c r="M43" s="390"/>
      <c r="O43" s="389"/>
      <c r="P43" s="568"/>
    </row>
    <row r="44" spans="1:16" ht="20.100000000000001" customHeight="1">
      <c r="A44" s="563" t="s">
        <v>176</v>
      </c>
      <c r="B44" s="567">
        <v>1907</v>
      </c>
      <c r="C44" s="43" t="s">
        <v>508</v>
      </c>
      <c r="D44" s="38">
        <v>1</v>
      </c>
      <c r="E44" s="38">
        <v>6</v>
      </c>
      <c r="F44" s="38"/>
      <c r="G44" s="38"/>
      <c r="H44" s="38"/>
      <c r="I44" s="38"/>
      <c r="J44" s="38"/>
      <c r="K44" s="38"/>
      <c r="L44" s="38"/>
      <c r="M44" s="390"/>
      <c r="O44" s="389"/>
      <c r="P44" s="568"/>
    </row>
    <row r="45" spans="1:16" ht="20.100000000000001" customHeight="1">
      <c r="A45" s="563" t="s">
        <v>176</v>
      </c>
      <c r="B45" s="567">
        <v>1908</v>
      </c>
      <c r="C45" s="43" t="s">
        <v>184</v>
      </c>
      <c r="D45" s="38">
        <v>1</v>
      </c>
      <c r="E45" s="38">
        <v>2</v>
      </c>
      <c r="F45" s="38"/>
      <c r="G45" s="38"/>
      <c r="H45" s="38"/>
      <c r="I45" s="38"/>
      <c r="J45" s="38"/>
      <c r="K45" s="38"/>
      <c r="L45" s="38"/>
      <c r="M45" s="390"/>
      <c r="O45" s="389"/>
      <c r="P45" s="568"/>
    </row>
    <row r="46" spans="1:16" ht="20.100000000000001" customHeight="1">
      <c r="A46" s="563" t="s">
        <v>185</v>
      </c>
      <c r="B46" s="567">
        <v>2001</v>
      </c>
      <c r="C46" s="43" t="s">
        <v>186</v>
      </c>
      <c r="D46" s="38">
        <v>1</v>
      </c>
      <c r="E46" s="38">
        <v>7</v>
      </c>
      <c r="F46" s="38"/>
      <c r="G46" s="38"/>
      <c r="H46" s="38"/>
      <c r="I46" s="38"/>
      <c r="J46" s="38"/>
      <c r="K46" s="38"/>
      <c r="L46" s="38"/>
      <c r="M46" s="390"/>
      <c r="O46" s="389"/>
      <c r="P46" s="568"/>
    </row>
    <row r="47" spans="1:16" ht="20.100000000000001" customHeight="1">
      <c r="A47" s="563" t="s">
        <v>192</v>
      </c>
      <c r="B47" s="567">
        <v>2103</v>
      </c>
      <c r="C47" s="43" t="s">
        <v>195</v>
      </c>
      <c r="D47" s="38">
        <v>1</v>
      </c>
      <c r="E47" s="38">
        <v>11</v>
      </c>
      <c r="F47" s="38"/>
      <c r="G47" s="38"/>
      <c r="H47" s="38"/>
      <c r="I47" s="38"/>
      <c r="J47" s="38"/>
      <c r="K47" s="38"/>
      <c r="L47" s="38"/>
      <c r="M47" s="390"/>
      <c r="O47" s="389"/>
      <c r="P47" s="568"/>
    </row>
    <row r="48" spans="1:16" ht="20.100000000000001" customHeight="1">
      <c r="A48" s="563" t="s">
        <v>192</v>
      </c>
      <c r="B48" s="567">
        <v>2106</v>
      </c>
      <c r="C48" s="43" t="s">
        <v>198</v>
      </c>
      <c r="D48" s="38">
        <v>1</v>
      </c>
      <c r="E48" s="38">
        <v>3</v>
      </c>
      <c r="F48" s="38">
        <v>4</v>
      </c>
      <c r="G48" s="38">
        <v>5</v>
      </c>
      <c r="H48" s="38">
        <v>6</v>
      </c>
      <c r="I48" s="38">
        <v>7</v>
      </c>
      <c r="J48" s="38">
        <v>8</v>
      </c>
      <c r="K48" s="38"/>
      <c r="L48" s="38"/>
      <c r="M48" s="390"/>
      <c r="O48"/>
      <c r="P48"/>
    </row>
    <row r="49" spans="1:16" ht="20.100000000000001" customHeight="1">
      <c r="A49" s="563" t="s">
        <v>192</v>
      </c>
      <c r="B49" s="567">
        <v>2108</v>
      </c>
      <c r="C49" s="43" t="s">
        <v>200</v>
      </c>
      <c r="D49" s="38">
        <v>1</v>
      </c>
      <c r="E49" s="38">
        <v>6</v>
      </c>
      <c r="F49" s="38"/>
      <c r="G49" s="38"/>
      <c r="H49" s="38"/>
      <c r="I49" s="38"/>
      <c r="J49" s="38"/>
      <c r="K49" s="38"/>
      <c r="L49" s="38"/>
      <c r="M49" s="390"/>
      <c r="O49"/>
      <c r="P49"/>
    </row>
    <row r="50" spans="1:16" ht="20.100000000000001" customHeight="1">
      <c r="A50" s="563" t="s">
        <v>192</v>
      </c>
      <c r="B50" s="567">
        <v>2109</v>
      </c>
      <c r="C50" s="395" t="s">
        <v>201</v>
      </c>
      <c r="D50" s="38">
        <v>1</v>
      </c>
      <c r="E50" s="38">
        <v>7</v>
      </c>
      <c r="F50" s="38"/>
      <c r="G50" s="38"/>
      <c r="H50" s="38"/>
      <c r="I50" s="38"/>
      <c r="J50" s="38"/>
      <c r="K50" s="38"/>
      <c r="L50" s="38"/>
      <c r="M50" s="390"/>
      <c r="O50"/>
      <c r="P50"/>
    </row>
    <row r="51" spans="1:16" ht="20.100000000000001" customHeight="1">
      <c r="A51" s="560" t="s">
        <v>207</v>
      </c>
      <c r="B51" s="562">
        <v>2117</v>
      </c>
      <c r="C51" s="228" t="s">
        <v>210</v>
      </c>
      <c r="D51" s="38">
        <v>1</v>
      </c>
      <c r="E51" s="38">
        <v>27</v>
      </c>
      <c r="F51" s="38"/>
      <c r="G51" s="38"/>
      <c r="H51" s="38"/>
      <c r="I51" s="38"/>
      <c r="J51" s="38"/>
      <c r="K51" s="38"/>
      <c r="L51" s="38"/>
      <c r="M51" s="390"/>
      <c r="O51"/>
      <c r="P51"/>
    </row>
    <row r="52" spans="1:16" ht="15.75">
      <c r="A52" s="560" t="s">
        <v>214</v>
      </c>
      <c r="B52" s="562">
        <v>2202</v>
      </c>
      <c r="C52" s="228" t="s">
        <v>216</v>
      </c>
      <c r="D52" s="38">
        <v>1</v>
      </c>
      <c r="E52" s="38">
        <v>5</v>
      </c>
      <c r="F52" s="38"/>
      <c r="G52" s="38"/>
      <c r="H52" s="38"/>
      <c r="I52" s="38"/>
      <c r="J52" s="38"/>
      <c r="K52" s="38"/>
      <c r="L52" s="38"/>
      <c r="M52" s="390"/>
      <c r="O52"/>
      <c r="P52"/>
    </row>
    <row r="53" spans="1:16" ht="15.75">
      <c r="A53" s="560" t="s">
        <v>214</v>
      </c>
      <c r="B53" s="562">
        <v>2203</v>
      </c>
      <c r="C53" s="228" t="s">
        <v>217</v>
      </c>
      <c r="D53" s="38">
        <v>1</v>
      </c>
      <c r="E53" s="38">
        <v>2</v>
      </c>
      <c r="F53" s="38"/>
      <c r="G53" s="38"/>
      <c r="H53" s="38"/>
      <c r="I53" s="38"/>
      <c r="J53" s="38"/>
      <c r="K53" s="38"/>
      <c r="L53" s="38"/>
      <c r="M53" s="390"/>
      <c r="O53"/>
      <c r="P53"/>
    </row>
    <row r="54" spans="1:16" ht="15.75">
      <c r="A54" s="560" t="s">
        <v>214</v>
      </c>
      <c r="B54" s="562">
        <v>2204</v>
      </c>
      <c r="C54" s="228" t="s">
        <v>218</v>
      </c>
      <c r="D54" s="38">
        <v>1</v>
      </c>
      <c r="E54" s="38">
        <v>11</v>
      </c>
      <c r="F54" s="38"/>
      <c r="G54" s="38"/>
      <c r="H54" s="38"/>
      <c r="I54" s="38"/>
      <c r="J54" s="38"/>
      <c r="K54" s="38"/>
      <c r="L54" s="38"/>
      <c r="M54" s="390"/>
      <c r="O54"/>
      <c r="P54"/>
    </row>
    <row r="55" spans="1:16" ht="15.75">
      <c r="A55" s="560" t="s">
        <v>214</v>
      </c>
      <c r="B55" s="562">
        <v>2205</v>
      </c>
      <c r="C55" s="228" t="s">
        <v>219</v>
      </c>
      <c r="D55" s="38">
        <v>1</v>
      </c>
      <c r="E55" s="38">
        <v>7</v>
      </c>
      <c r="F55" s="38"/>
      <c r="G55" s="38"/>
      <c r="H55" s="38"/>
      <c r="I55" s="38"/>
      <c r="J55" s="38"/>
      <c r="K55" s="38"/>
      <c r="L55" s="38"/>
      <c r="M55" s="390"/>
      <c r="O55"/>
      <c r="P55"/>
    </row>
    <row r="56" spans="1:16" ht="15.75">
      <c r="A56" s="560" t="s">
        <v>214</v>
      </c>
      <c r="B56" s="562">
        <v>2206</v>
      </c>
      <c r="C56" s="156" t="s">
        <v>220</v>
      </c>
      <c r="D56" s="38">
        <v>1</v>
      </c>
      <c r="E56" s="38">
        <v>7</v>
      </c>
      <c r="F56" s="38"/>
      <c r="G56" s="38"/>
      <c r="H56" s="38"/>
      <c r="I56" s="38"/>
      <c r="J56" s="38"/>
      <c r="K56" s="38"/>
      <c r="L56" s="38"/>
      <c r="M56" s="390"/>
      <c r="O56"/>
      <c r="P56"/>
    </row>
    <row r="57" spans="1:16" ht="15.75">
      <c r="A57" s="560" t="s">
        <v>214</v>
      </c>
      <c r="B57" s="562">
        <v>2208</v>
      </c>
      <c r="C57" s="156" t="s">
        <v>222</v>
      </c>
      <c r="D57" s="38">
        <v>1</v>
      </c>
      <c r="E57" s="38">
        <v>1</v>
      </c>
      <c r="F57" s="38">
        <v>21</v>
      </c>
      <c r="G57" s="38">
        <v>22</v>
      </c>
      <c r="H57" s="38"/>
      <c r="I57" s="38"/>
      <c r="J57" s="38"/>
      <c r="K57" s="38"/>
      <c r="L57" s="38"/>
      <c r="M57" s="390"/>
      <c r="O57"/>
      <c r="P57"/>
    </row>
    <row r="58" spans="1:16" ht="15.75">
      <c r="A58" s="563" t="s">
        <v>224</v>
      </c>
      <c r="B58" s="567">
        <v>2301</v>
      </c>
      <c r="C58" s="328" t="s">
        <v>225</v>
      </c>
      <c r="D58" s="38">
        <v>1</v>
      </c>
      <c r="E58" s="38">
        <v>3</v>
      </c>
      <c r="F58" s="38">
        <v>4</v>
      </c>
      <c r="G58" s="38">
        <v>5</v>
      </c>
      <c r="H58" s="38">
        <v>6</v>
      </c>
      <c r="I58" s="38">
        <v>7</v>
      </c>
      <c r="J58" s="38">
        <v>8</v>
      </c>
      <c r="K58" s="38"/>
      <c r="L58" s="38"/>
      <c r="M58" s="390"/>
      <c r="O58"/>
      <c r="P58"/>
    </row>
    <row r="59" spans="1:16" s="449" customFormat="1" ht="15.75">
      <c r="A59" s="563" t="s">
        <v>224</v>
      </c>
      <c r="B59" s="567">
        <v>2302</v>
      </c>
      <c r="C59" s="328" t="s">
        <v>226</v>
      </c>
      <c r="D59" s="38">
        <v>1</v>
      </c>
      <c r="E59" s="38">
        <v>3</v>
      </c>
      <c r="F59" s="38">
        <v>4</v>
      </c>
      <c r="G59" s="38">
        <v>6</v>
      </c>
      <c r="H59" s="38">
        <v>8</v>
      </c>
      <c r="I59" s="38"/>
      <c r="J59" s="38"/>
      <c r="K59" s="38"/>
      <c r="L59" s="38"/>
      <c r="M59" s="390"/>
      <c r="O59" s="569"/>
      <c r="P59" s="569"/>
    </row>
    <row r="60" spans="1:16" ht="15.75">
      <c r="A60" s="563" t="s">
        <v>224</v>
      </c>
      <c r="B60" s="567">
        <v>2303</v>
      </c>
      <c r="C60" s="328" t="s">
        <v>227</v>
      </c>
      <c r="D60" s="38">
        <v>1</v>
      </c>
      <c r="E60" s="38">
        <v>3</v>
      </c>
      <c r="F60" s="38"/>
      <c r="G60" s="38"/>
      <c r="H60" s="38"/>
      <c r="I60" s="38"/>
      <c r="J60" s="38"/>
      <c r="K60" s="38"/>
      <c r="L60" s="38"/>
      <c r="M60" s="390"/>
      <c r="O60"/>
      <c r="P60"/>
    </row>
    <row r="61" spans="1:16" ht="15.75">
      <c r="A61" s="560" t="s">
        <v>224</v>
      </c>
      <c r="B61" s="562">
        <v>2306</v>
      </c>
      <c r="C61" s="156" t="s">
        <v>231</v>
      </c>
      <c r="D61" s="38">
        <v>1</v>
      </c>
      <c r="E61" s="38">
        <v>7</v>
      </c>
      <c r="F61" s="38"/>
      <c r="G61" s="38"/>
      <c r="H61" s="38"/>
      <c r="I61" s="38"/>
      <c r="J61" s="38"/>
      <c r="K61" s="38"/>
      <c r="L61" s="38"/>
      <c r="M61" s="390"/>
      <c r="O61"/>
      <c r="P61"/>
    </row>
    <row r="62" spans="1:16" ht="15.75">
      <c r="A62" s="560" t="s">
        <v>224</v>
      </c>
      <c r="B62" s="562">
        <v>2307</v>
      </c>
      <c r="C62" s="156" t="s">
        <v>232</v>
      </c>
      <c r="D62" s="38">
        <v>1</v>
      </c>
      <c r="E62" s="38">
        <v>7</v>
      </c>
      <c r="F62" s="38"/>
      <c r="G62" s="38"/>
      <c r="H62" s="38"/>
      <c r="I62" s="38"/>
      <c r="J62" s="38"/>
      <c r="K62" s="38"/>
      <c r="L62" s="38"/>
      <c r="M62" s="390"/>
      <c r="O62"/>
      <c r="P62"/>
    </row>
    <row r="63" spans="1:16" ht="15.75">
      <c r="A63" s="560" t="s">
        <v>233</v>
      </c>
      <c r="B63" s="562">
        <v>2401</v>
      </c>
      <c r="C63" s="156" t="s">
        <v>234</v>
      </c>
      <c r="D63" s="39">
        <v>1</v>
      </c>
      <c r="E63" s="39">
        <v>1</v>
      </c>
      <c r="F63" s="39"/>
      <c r="G63" s="39"/>
      <c r="H63" s="39"/>
      <c r="I63" s="39"/>
      <c r="J63" s="39"/>
      <c r="K63" s="39"/>
      <c r="L63" s="39"/>
      <c r="M63" s="391"/>
      <c r="O63"/>
      <c r="P63"/>
    </row>
    <row r="64" spans="1:16" ht="15.75">
      <c r="A64" s="560" t="s">
        <v>233</v>
      </c>
      <c r="B64" s="562">
        <v>2403</v>
      </c>
      <c r="C64" s="156" t="s">
        <v>236</v>
      </c>
      <c r="D64" s="39">
        <v>1</v>
      </c>
      <c r="E64" s="39">
        <v>8</v>
      </c>
      <c r="F64" s="39"/>
      <c r="G64" s="39"/>
      <c r="H64" s="39"/>
      <c r="I64" s="39"/>
      <c r="J64" s="39"/>
      <c r="K64" s="39"/>
      <c r="L64" s="39"/>
      <c r="M64" s="391"/>
      <c r="O64"/>
      <c r="P64"/>
    </row>
    <row r="65" spans="1:16" ht="15.75">
      <c r="A65" s="560" t="s">
        <v>233</v>
      </c>
      <c r="B65" s="562">
        <v>2404</v>
      </c>
      <c r="C65" s="156" t="s">
        <v>237</v>
      </c>
      <c r="D65" s="39">
        <v>1</v>
      </c>
      <c r="E65" s="39">
        <v>3</v>
      </c>
      <c r="F65" s="39">
        <v>6</v>
      </c>
      <c r="G65" s="39">
        <v>9</v>
      </c>
      <c r="H65" s="39"/>
      <c r="I65" s="39"/>
      <c r="J65" s="39"/>
      <c r="K65" s="39"/>
      <c r="L65" s="39"/>
      <c r="M65" s="391"/>
      <c r="O65"/>
      <c r="P65"/>
    </row>
    <row r="66" spans="1:16" ht="15.75">
      <c r="A66" s="570" t="s">
        <v>244</v>
      </c>
      <c r="B66" s="57">
        <v>2501</v>
      </c>
      <c r="C66" s="163" t="s">
        <v>245</v>
      </c>
      <c r="D66" s="22">
        <v>1</v>
      </c>
      <c r="E66" s="39">
        <v>3</v>
      </c>
      <c r="F66" s="39">
        <v>4</v>
      </c>
      <c r="G66" s="39">
        <v>6</v>
      </c>
      <c r="H66" s="39">
        <v>7</v>
      </c>
      <c r="I66" s="22">
        <v>11</v>
      </c>
      <c r="J66" s="22"/>
      <c r="K66" s="22"/>
      <c r="L66" s="22"/>
      <c r="M66" s="329"/>
      <c r="O66"/>
      <c r="P66"/>
    </row>
    <row r="67" spans="1:16" ht="15.75">
      <c r="A67" s="570" t="s">
        <v>244</v>
      </c>
      <c r="B67" s="57">
        <v>2502</v>
      </c>
      <c r="C67" s="163" t="s">
        <v>246</v>
      </c>
      <c r="D67" s="22">
        <v>1</v>
      </c>
      <c r="E67" s="39">
        <v>9</v>
      </c>
      <c r="F67" s="39"/>
      <c r="G67" s="39"/>
      <c r="H67" s="39"/>
      <c r="I67" s="22"/>
      <c r="J67" s="22"/>
      <c r="K67" s="22"/>
      <c r="L67" s="22"/>
      <c r="M67" s="329"/>
      <c r="O67"/>
      <c r="P67"/>
    </row>
    <row r="68" spans="1:16" ht="15.75">
      <c r="A68" s="570" t="s">
        <v>244</v>
      </c>
      <c r="B68" s="57">
        <v>2506</v>
      </c>
      <c r="C68" s="23" t="s">
        <v>250</v>
      </c>
      <c r="D68" s="22">
        <v>1</v>
      </c>
      <c r="E68" s="22">
        <v>10</v>
      </c>
      <c r="F68" s="22"/>
      <c r="G68" s="22"/>
      <c r="H68" s="22"/>
      <c r="I68" s="22"/>
      <c r="J68" s="22"/>
      <c r="K68" s="22"/>
      <c r="L68" s="22"/>
      <c r="M68" s="329"/>
      <c r="O68"/>
      <c r="P68"/>
    </row>
    <row r="69" spans="1:16" ht="15.75">
      <c r="A69" s="560" t="s">
        <v>255</v>
      </c>
      <c r="B69" s="562">
        <v>2601</v>
      </c>
      <c r="C69" s="228" t="s">
        <v>256</v>
      </c>
      <c r="D69" s="38">
        <v>1</v>
      </c>
      <c r="E69" s="38">
        <v>7</v>
      </c>
      <c r="F69" s="38"/>
      <c r="G69" s="38"/>
      <c r="H69" s="38"/>
      <c r="I69" s="38"/>
      <c r="J69" s="38"/>
      <c r="K69" s="38"/>
      <c r="L69" s="38"/>
      <c r="M69" s="390"/>
      <c r="O69"/>
      <c r="P69"/>
    </row>
    <row r="70" spans="1:16" ht="15.75">
      <c r="A70" s="560" t="s">
        <v>260</v>
      </c>
      <c r="B70" s="562">
        <v>2802</v>
      </c>
      <c r="C70" s="228" t="s">
        <v>263</v>
      </c>
      <c r="D70" s="38">
        <v>1</v>
      </c>
      <c r="E70" s="38">
        <v>3</v>
      </c>
      <c r="F70" s="38">
        <v>4</v>
      </c>
      <c r="G70" s="38">
        <v>6</v>
      </c>
      <c r="H70" s="38"/>
      <c r="I70" s="38"/>
      <c r="J70" s="38"/>
      <c r="K70" s="38"/>
      <c r="L70" s="38"/>
      <c r="M70" s="390"/>
      <c r="O70"/>
      <c r="P70"/>
    </row>
    <row r="71" spans="1:16" ht="15.75">
      <c r="A71" s="560" t="s">
        <v>260</v>
      </c>
      <c r="B71" s="562">
        <v>2803</v>
      </c>
      <c r="C71" s="228" t="s">
        <v>264</v>
      </c>
      <c r="D71" s="38">
        <v>1</v>
      </c>
      <c r="E71" s="38">
        <v>10</v>
      </c>
      <c r="F71" s="38"/>
      <c r="G71" s="38"/>
      <c r="H71" s="38"/>
      <c r="I71" s="38"/>
      <c r="J71" s="38"/>
      <c r="K71" s="38"/>
      <c r="L71" s="38"/>
      <c r="M71" s="390"/>
      <c r="O71"/>
      <c r="P71"/>
    </row>
    <row r="72" spans="1:16" ht="15.75">
      <c r="A72" s="560" t="s">
        <v>265</v>
      </c>
      <c r="B72" s="562">
        <v>2901</v>
      </c>
      <c r="C72" s="228" t="s">
        <v>266</v>
      </c>
      <c r="D72" s="38">
        <v>1</v>
      </c>
      <c r="E72" s="38">
        <v>2</v>
      </c>
      <c r="F72" s="38"/>
      <c r="G72" s="38"/>
      <c r="H72" s="38"/>
      <c r="I72" s="38"/>
      <c r="J72" s="38"/>
      <c r="K72" s="38"/>
      <c r="L72" s="38"/>
      <c r="M72" s="390"/>
      <c r="O72"/>
      <c r="P72"/>
    </row>
    <row r="73" spans="1:16" ht="15.75">
      <c r="A73" s="560" t="s">
        <v>270</v>
      </c>
      <c r="B73" s="562">
        <v>3001</v>
      </c>
      <c r="C73" s="228" t="s">
        <v>510</v>
      </c>
      <c r="D73" s="38">
        <v>1</v>
      </c>
      <c r="E73" s="38">
        <v>3</v>
      </c>
      <c r="F73" s="38">
        <v>4</v>
      </c>
      <c r="G73" s="38">
        <v>5</v>
      </c>
      <c r="H73" s="38">
        <v>6</v>
      </c>
      <c r="I73" s="38">
        <v>7</v>
      </c>
      <c r="J73" s="38"/>
      <c r="K73" s="38"/>
      <c r="L73" s="38"/>
      <c r="M73" s="390"/>
      <c r="O73"/>
      <c r="P73"/>
    </row>
    <row r="74" spans="1:16" ht="15.75">
      <c r="A74" s="560" t="s">
        <v>278</v>
      </c>
      <c r="B74" s="562">
        <v>3104</v>
      </c>
      <c r="C74" s="228" t="s">
        <v>280</v>
      </c>
      <c r="D74" s="38">
        <v>1</v>
      </c>
      <c r="E74" s="38">
        <v>4</v>
      </c>
      <c r="F74" s="38"/>
      <c r="G74" s="38"/>
      <c r="H74" s="38"/>
      <c r="I74" s="38"/>
      <c r="J74" s="38"/>
      <c r="K74" s="38"/>
      <c r="L74" s="38"/>
      <c r="M74" s="390"/>
      <c r="O74"/>
      <c r="P74"/>
    </row>
    <row r="75" spans="1:16" ht="15.75">
      <c r="A75" s="560" t="s">
        <v>281</v>
      </c>
      <c r="B75" s="562">
        <v>3201</v>
      </c>
      <c r="C75" s="228" t="s">
        <v>282</v>
      </c>
      <c r="D75" s="38">
        <v>1</v>
      </c>
      <c r="E75" s="38">
        <v>7</v>
      </c>
      <c r="F75" s="38"/>
      <c r="G75" s="38"/>
      <c r="H75" s="38"/>
      <c r="I75" s="38"/>
      <c r="J75" s="38"/>
      <c r="K75" s="38"/>
      <c r="L75" s="38"/>
      <c r="M75" s="390"/>
      <c r="O75"/>
      <c r="P75"/>
    </row>
    <row r="76" spans="1:16" ht="15.75">
      <c r="A76" s="560" t="s">
        <v>281</v>
      </c>
      <c r="B76" s="562">
        <v>3202</v>
      </c>
      <c r="C76" s="228" t="s">
        <v>283</v>
      </c>
      <c r="D76" s="38">
        <v>1</v>
      </c>
      <c r="E76" s="38">
        <v>7</v>
      </c>
      <c r="F76" s="38"/>
      <c r="G76" s="38"/>
      <c r="H76" s="38"/>
      <c r="I76" s="38"/>
      <c r="J76" s="38"/>
      <c r="K76" s="38"/>
      <c r="L76" s="38"/>
      <c r="M76" s="390"/>
      <c r="O76"/>
      <c r="P76"/>
    </row>
    <row r="77" spans="1:16" ht="15.75">
      <c r="A77" s="560" t="s">
        <v>281</v>
      </c>
      <c r="B77" s="562">
        <v>3203</v>
      </c>
      <c r="C77" s="228" t="s">
        <v>284</v>
      </c>
      <c r="D77" s="38">
        <v>1</v>
      </c>
      <c r="E77" s="38">
        <v>7</v>
      </c>
      <c r="F77" s="38"/>
      <c r="G77" s="38"/>
      <c r="H77" s="38"/>
      <c r="I77" s="38"/>
      <c r="J77" s="38"/>
      <c r="K77" s="38"/>
      <c r="L77" s="38"/>
      <c r="M77" s="390"/>
      <c r="O77"/>
      <c r="P77"/>
    </row>
    <row r="78" spans="1:16" ht="15.75">
      <c r="A78" s="560" t="s">
        <v>281</v>
      </c>
      <c r="B78" s="562">
        <v>3204</v>
      </c>
      <c r="C78" s="228" t="s">
        <v>285</v>
      </c>
      <c r="D78" s="38">
        <v>1</v>
      </c>
      <c r="E78" s="38">
        <v>7</v>
      </c>
      <c r="F78" s="38"/>
      <c r="G78" s="38"/>
      <c r="H78" s="38"/>
      <c r="I78" s="38"/>
      <c r="J78" s="38"/>
      <c r="K78" s="38"/>
      <c r="L78" s="38"/>
      <c r="M78" s="390"/>
      <c r="O78"/>
      <c r="P78"/>
    </row>
    <row r="79" spans="1:16" ht="15.75">
      <c r="A79" s="560" t="s">
        <v>281</v>
      </c>
      <c r="B79" s="562">
        <v>3205</v>
      </c>
      <c r="C79" s="228" t="s">
        <v>286</v>
      </c>
      <c r="D79" s="38">
        <v>1</v>
      </c>
      <c r="E79" s="38">
        <v>7</v>
      </c>
      <c r="F79" s="38"/>
      <c r="G79" s="38"/>
      <c r="H79" s="38"/>
      <c r="I79" s="38"/>
      <c r="J79" s="38"/>
      <c r="K79" s="38"/>
      <c r="L79" s="38"/>
      <c r="M79" s="390"/>
      <c r="O79"/>
      <c r="P79"/>
    </row>
    <row r="80" spans="1:16" ht="15.75">
      <c r="A80" s="560" t="s">
        <v>281</v>
      </c>
      <c r="B80" s="562">
        <v>3206</v>
      </c>
      <c r="C80" s="228" t="s">
        <v>287</v>
      </c>
      <c r="D80" s="38">
        <v>1</v>
      </c>
      <c r="E80" s="38">
        <v>7</v>
      </c>
      <c r="F80" s="38"/>
      <c r="G80" s="38"/>
      <c r="H80" s="38"/>
      <c r="I80" s="38"/>
      <c r="J80" s="38"/>
      <c r="K80" s="38"/>
      <c r="L80" s="38"/>
      <c r="M80" s="390"/>
      <c r="O80"/>
      <c r="P80"/>
    </row>
    <row r="81" spans="1:16" ht="15.75">
      <c r="A81" s="560" t="s">
        <v>281</v>
      </c>
      <c r="B81" s="562">
        <v>3207</v>
      </c>
      <c r="C81" s="228" t="s">
        <v>288</v>
      </c>
      <c r="D81" s="38">
        <v>1</v>
      </c>
      <c r="E81" s="38">
        <v>1</v>
      </c>
      <c r="F81" s="38"/>
      <c r="G81" s="38"/>
      <c r="H81" s="38"/>
      <c r="I81" s="38"/>
      <c r="J81" s="38"/>
      <c r="K81" s="38"/>
      <c r="L81" s="38"/>
      <c r="M81" s="390"/>
      <c r="O81"/>
      <c r="P81"/>
    </row>
    <row r="82" spans="1:16" ht="15.75">
      <c r="A82" s="560" t="s">
        <v>281</v>
      </c>
      <c r="B82" s="562">
        <v>3209</v>
      </c>
      <c r="C82" s="228" t="s">
        <v>290</v>
      </c>
      <c r="D82" s="38">
        <v>1</v>
      </c>
      <c r="E82" s="38">
        <v>3</v>
      </c>
      <c r="F82" s="38">
        <v>9</v>
      </c>
      <c r="G82" s="38"/>
      <c r="H82" s="38"/>
      <c r="I82" s="38"/>
      <c r="J82" s="38"/>
      <c r="K82" s="38"/>
      <c r="L82" s="38"/>
      <c r="M82" s="390"/>
      <c r="O82"/>
      <c r="P82"/>
    </row>
    <row r="83" spans="1:16" ht="15.75">
      <c r="A83" s="560" t="s">
        <v>281</v>
      </c>
      <c r="B83" s="562">
        <v>3210</v>
      </c>
      <c r="C83" s="228" t="s">
        <v>291</v>
      </c>
      <c r="D83" s="38">
        <v>1</v>
      </c>
      <c r="E83" s="38">
        <v>6</v>
      </c>
      <c r="F83" s="38"/>
      <c r="G83" s="38"/>
      <c r="H83" s="38"/>
      <c r="I83" s="38"/>
      <c r="J83" s="38"/>
      <c r="K83" s="38"/>
      <c r="L83" s="38"/>
      <c r="M83" s="390"/>
      <c r="O83"/>
      <c r="P83"/>
    </row>
    <row r="84" spans="1:16" ht="15.75">
      <c r="A84" s="560" t="s">
        <v>294</v>
      </c>
      <c r="B84" s="562">
        <v>3301</v>
      </c>
      <c r="C84" s="228" t="s">
        <v>295</v>
      </c>
      <c r="D84" s="38">
        <v>1</v>
      </c>
      <c r="E84" s="38">
        <v>3</v>
      </c>
      <c r="F84" s="38">
        <v>6</v>
      </c>
      <c r="G84" s="38">
        <v>7</v>
      </c>
      <c r="H84" s="38"/>
      <c r="I84" s="38"/>
      <c r="J84" s="38"/>
      <c r="K84" s="38"/>
      <c r="L84" s="38"/>
      <c r="M84" s="390"/>
      <c r="O84"/>
      <c r="P84"/>
    </row>
    <row r="85" spans="1:16" ht="15.75">
      <c r="A85" s="570" t="s">
        <v>297</v>
      </c>
      <c r="B85" s="57">
        <v>3401</v>
      </c>
      <c r="C85" s="23" t="s">
        <v>298</v>
      </c>
      <c r="D85" s="38">
        <v>1</v>
      </c>
      <c r="E85" s="38">
        <v>3</v>
      </c>
      <c r="F85" s="38">
        <v>4</v>
      </c>
      <c r="G85" s="38">
        <v>5</v>
      </c>
      <c r="H85" s="38">
        <v>6</v>
      </c>
      <c r="I85" s="38">
        <v>7</v>
      </c>
      <c r="J85" s="38"/>
      <c r="K85" s="38"/>
      <c r="L85" s="38"/>
      <c r="M85" s="390"/>
      <c r="O85"/>
      <c r="P85"/>
    </row>
    <row r="86" spans="1:16" ht="15.75">
      <c r="A86" s="570" t="s">
        <v>297</v>
      </c>
      <c r="B86" s="562">
        <v>3404</v>
      </c>
      <c r="C86" s="228" t="s">
        <v>301</v>
      </c>
      <c r="D86" s="38">
        <v>1</v>
      </c>
      <c r="E86" s="38">
        <v>7</v>
      </c>
      <c r="F86" s="38"/>
      <c r="G86" s="38"/>
      <c r="H86" s="38"/>
      <c r="I86" s="38"/>
      <c r="J86" s="38"/>
      <c r="K86" s="38"/>
      <c r="L86" s="38"/>
      <c r="M86" s="390"/>
      <c r="O86"/>
      <c r="P86"/>
    </row>
    <row r="87" spans="1:16" ht="15.75">
      <c r="A87" s="570" t="s">
        <v>297</v>
      </c>
      <c r="B87" s="562">
        <v>3405</v>
      </c>
      <c r="C87" s="228" t="s">
        <v>302</v>
      </c>
      <c r="D87" s="38">
        <v>1</v>
      </c>
      <c r="E87" s="38">
        <v>3</v>
      </c>
      <c r="F87" s="38">
        <v>4</v>
      </c>
      <c r="G87" s="38">
        <v>5</v>
      </c>
      <c r="H87" s="38">
        <v>6</v>
      </c>
      <c r="I87" s="38"/>
      <c r="J87" s="38"/>
      <c r="K87" s="38"/>
      <c r="L87" s="38"/>
      <c r="M87" s="390"/>
      <c r="O87"/>
      <c r="P87"/>
    </row>
    <row r="88" spans="1:16" ht="15.75">
      <c r="A88" s="560" t="s">
        <v>303</v>
      </c>
      <c r="B88" s="562">
        <v>3501</v>
      </c>
      <c r="C88" s="228" t="s">
        <v>304</v>
      </c>
      <c r="D88" s="38">
        <v>1</v>
      </c>
      <c r="E88" s="38">
        <v>2</v>
      </c>
      <c r="F88" s="38">
        <v>7</v>
      </c>
      <c r="G88" s="38">
        <v>8</v>
      </c>
      <c r="H88" s="38"/>
      <c r="I88" s="38"/>
      <c r="J88" s="38"/>
      <c r="K88" s="38"/>
      <c r="L88" s="38"/>
      <c r="M88" s="390"/>
      <c r="O88"/>
      <c r="P88"/>
    </row>
    <row r="89" spans="1:16" ht="15.75">
      <c r="A89" s="570" t="s">
        <v>305</v>
      </c>
      <c r="B89" s="57">
        <v>3601</v>
      </c>
      <c r="C89" s="23" t="s">
        <v>306</v>
      </c>
      <c r="D89" s="38">
        <v>1</v>
      </c>
      <c r="E89" s="38">
        <v>3</v>
      </c>
      <c r="F89" s="38">
        <v>4</v>
      </c>
      <c r="G89" s="38">
        <v>5</v>
      </c>
      <c r="H89" s="38">
        <v>6</v>
      </c>
      <c r="I89" s="38">
        <v>10</v>
      </c>
      <c r="J89" s="38">
        <v>11</v>
      </c>
      <c r="K89" s="38"/>
      <c r="L89" s="38"/>
      <c r="M89" s="390"/>
      <c r="O89"/>
      <c r="P89"/>
    </row>
    <row r="90" spans="1:16" ht="15.75">
      <c r="A90" s="570" t="s">
        <v>307</v>
      </c>
      <c r="B90" s="57">
        <v>3701</v>
      </c>
      <c r="C90" s="23" t="s">
        <v>308</v>
      </c>
      <c r="D90" s="38">
        <v>1</v>
      </c>
      <c r="E90" s="38">
        <v>3</v>
      </c>
      <c r="F90" s="38">
        <v>4</v>
      </c>
      <c r="G90" s="38">
        <v>6</v>
      </c>
      <c r="H90" s="38"/>
      <c r="I90" s="38"/>
      <c r="J90" s="38"/>
      <c r="K90" s="38"/>
      <c r="L90" s="38"/>
      <c r="M90" s="390"/>
      <c r="O90"/>
      <c r="P90"/>
    </row>
    <row r="91" spans="1:16" ht="15.75">
      <c r="A91" s="570" t="s">
        <v>307</v>
      </c>
      <c r="B91" s="57">
        <v>3702</v>
      </c>
      <c r="C91" s="23" t="s">
        <v>310</v>
      </c>
      <c r="D91" s="38">
        <v>1</v>
      </c>
      <c r="E91" s="38">
        <v>3</v>
      </c>
      <c r="F91" s="38"/>
      <c r="G91" s="38"/>
      <c r="H91" s="38"/>
      <c r="I91" s="38"/>
      <c r="J91" s="38"/>
      <c r="K91" s="38"/>
      <c r="L91" s="38"/>
      <c r="M91" s="390"/>
      <c r="O91"/>
      <c r="P91"/>
    </row>
    <row r="92" spans="1:16" ht="15.75">
      <c r="A92" s="570" t="s">
        <v>307</v>
      </c>
      <c r="B92" s="57">
        <v>3703</v>
      </c>
      <c r="C92" s="23" t="s">
        <v>311</v>
      </c>
      <c r="D92" s="38">
        <v>1</v>
      </c>
      <c r="E92" s="38">
        <v>7</v>
      </c>
      <c r="F92" s="38"/>
      <c r="G92" s="38"/>
      <c r="H92" s="38"/>
      <c r="I92" s="38"/>
      <c r="J92" s="38"/>
      <c r="K92" s="38"/>
      <c r="L92" s="38"/>
      <c r="M92" s="390"/>
      <c r="O92"/>
      <c r="P92"/>
    </row>
    <row r="93" spans="1:16" ht="15.75">
      <c r="A93" s="570" t="s">
        <v>307</v>
      </c>
      <c r="B93" s="57">
        <v>3704</v>
      </c>
      <c r="C93" s="23" t="s">
        <v>312</v>
      </c>
      <c r="D93" s="38">
        <v>1</v>
      </c>
      <c r="E93" s="38">
        <v>3</v>
      </c>
      <c r="F93" s="38">
        <v>4</v>
      </c>
      <c r="G93" s="38">
        <v>6</v>
      </c>
      <c r="H93" s="38"/>
      <c r="I93" s="38"/>
      <c r="J93" s="38"/>
      <c r="K93" s="38"/>
      <c r="L93" s="38"/>
      <c r="M93" s="390"/>
      <c r="O93"/>
      <c r="P93"/>
    </row>
    <row r="94" spans="1:16" ht="15.75">
      <c r="A94" s="570" t="s">
        <v>307</v>
      </c>
      <c r="B94" s="57">
        <v>3706</v>
      </c>
      <c r="C94" s="23" t="s">
        <v>314</v>
      </c>
      <c r="D94" s="38">
        <v>1</v>
      </c>
      <c r="E94" s="38">
        <v>2</v>
      </c>
      <c r="F94" s="38"/>
      <c r="G94" s="38"/>
      <c r="H94" s="38"/>
      <c r="I94" s="38"/>
      <c r="J94" s="38"/>
      <c r="K94" s="38"/>
      <c r="L94" s="38"/>
      <c r="M94" s="390"/>
      <c r="O94"/>
      <c r="P94"/>
    </row>
    <row r="95" spans="1:16" ht="15.75">
      <c r="A95" s="570" t="s">
        <v>315</v>
      </c>
      <c r="B95" s="57">
        <v>3801</v>
      </c>
      <c r="C95" s="23" t="s">
        <v>316</v>
      </c>
      <c r="D95" s="38">
        <v>1</v>
      </c>
      <c r="E95" s="38">
        <v>7</v>
      </c>
      <c r="F95" s="38"/>
      <c r="G95" s="38"/>
      <c r="H95" s="38"/>
      <c r="I95" s="38"/>
      <c r="J95" s="38"/>
      <c r="K95" s="38"/>
      <c r="L95" s="38"/>
      <c r="M95" s="390"/>
      <c r="O95"/>
      <c r="P95"/>
    </row>
    <row r="96" spans="1:16" ht="15.75">
      <c r="A96" s="570" t="s">
        <v>315</v>
      </c>
      <c r="B96" s="57">
        <v>3802</v>
      </c>
      <c r="C96" s="23" t="s">
        <v>317</v>
      </c>
      <c r="D96" s="38">
        <v>1</v>
      </c>
      <c r="E96" s="38">
        <v>2</v>
      </c>
      <c r="F96" s="38"/>
      <c r="G96" s="38"/>
      <c r="H96" s="38"/>
      <c r="I96" s="38"/>
      <c r="J96" s="38"/>
      <c r="K96" s="38"/>
      <c r="L96" s="38"/>
      <c r="M96" s="390"/>
      <c r="O96"/>
      <c r="P96"/>
    </row>
    <row r="97" spans="1:16" ht="15.75">
      <c r="A97" s="570" t="s">
        <v>315</v>
      </c>
      <c r="B97" s="57">
        <v>3803</v>
      </c>
      <c r="C97" s="23" t="s">
        <v>511</v>
      </c>
      <c r="D97" s="38">
        <v>1</v>
      </c>
      <c r="E97" s="38">
        <v>2</v>
      </c>
      <c r="F97" s="38"/>
      <c r="G97" s="38"/>
      <c r="H97" s="38"/>
      <c r="I97" s="38"/>
      <c r="J97" s="38"/>
      <c r="K97" s="38"/>
      <c r="L97" s="38"/>
      <c r="M97" s="390"/>
      <c r="O97"/>
      <c r="P97"/>
    </row>
    <row r="98" spans="1:16" ht="15.75">
      <c r="A98" s="570" t="s">
        <v>323</v>
      </c>
      <c r="B98" s="57">
        <v>4001</v>
      </c>
      <c r="C98" s="23" t="s">
        <v>324</v>
      </c>
      <c r="D98" s="22">
        <v>1</v>
      </c>
      <c r="E98" s="38">
        <v>3</v>
      </c>
      <c r="F98" s="38">
        <v>4</v>
      </c>
      <c r="G98" s="38">
        <v>6</v>
      </c>
      <c r="H98" s="38">
        <v>7</v>
      </c>
      <c r="I98" s="38">
        <v>8</v>
      </c>
      <c r="J98" s="38"/>
      <c r="K98" s="38"/>
      <c r="L98" s="38"/>
      <c r="M98" s="390"/>
      <c r="O98"/>
      <c r="P98"/>
    </row>
    <row r="99" spans="1:16" ht="15.75">
      <c r="A99" s="570" t="s">
        <v>527</v>
      </c>
      <c r="B99" s="57">
        <v>4101</v>
      </c>
      <c r="C99" s="23" t="s">
        <v>327</v>
      </c>
      <c r="D99" s="38">
        <v>1</v>
      </c>
      <c r="E99" s="38">
        <v>9</v>
      </c>
      <c r="F99" s="38"/>
      <c r="G99" s="38"/>
      <c r="H99" s="38"/>
      <c r="I99" s="38"/>
      <c r="J99" s="38"/>
      <c r="K99" s="38"/>
      <c r="L99" s="38"/>
      <c r="M99" s="390"/>
      <c r="O99"/>
      <c r="P99"/>
    </row>
    <row r="100" spans="1:16" ht="15.75">
      <c r="A100" s="570" t="s">
        <v>527</v>
      </c>
      <c r="B100" s="57">
        <v>4102</v>
      </c>
      <c r="C100" s="23" t="s">
        <v>329</v>
      </c>
      <c r="D100" s="38">
        <v>1</v>
      </c>
      <c r="E100" s="38">
        <v>1</v>
      </c>
      <c r="F100" s="38"/>
      <c r="G100" s="38"/>
      <c r="H100" s="38"/>
      <c r="I100" s="38"/>
      <c r="J100" s="38"/>
      <c r="K100" s="38"/>
      <c r="L100" s="38"/>
      <c r="M100" s="390"/>
      <c r="O100"/>
      <c r="P100"/>
    </row>
    <row r="101" spans="1:16" ht="15.75">
      <c r="A101" s="570" t="s">
        <v>527</v>
      </c>
      <c r="B101" s="57">
        <v>4104</v>
      </c>
      <c r="C101" s="23" t="s">
        <v>331</v>
      </c>
      <c r="D101" s="38">
        <v>1</v>
      </c>
      <c r="E101" s="38">
        <v>7</v>
      </c>
      <c r="F101" s="38"/>
      <c r="G101" s="38"/>
      <c r="H101" s="38"/>
      <c r="I101" s="38"/>
      <c r="J101" s="38"/>
      <c r="K101" s="38"/>
      <c r="L101" s="38"/>
      <c r="M101" s="390"/>
      <c r="O101"/>
      <c r="P101"/>
    </row>
    <row r="102" spans="1:16" ht="15.75">
      <c r="A102" s="570" t="s">
        <v>527</v>
      </c>
      <c r="B102" s="57">
        <v>4105</v>
      </c>
      <c r="C102" s="23" t="s">
        <v>332</v>
      </c>
      <c r="D102" s="38">
        <v>1</v>
      </c>
      <c r="E102" s="38">
        <v>10</v>
      </c>
      <c r="F102" s="38"/>
      <c r="G102" s="38"/>
      <c r="H102" s="38"/>
      <c r="I102" s="38"/>
      <c r="J102" s="38"/>
      <c r="K102" s="38"/>
      <c r="L102" s="38"/>
      <c r="M102" s="390"/>
      <c r="O102"/>
      <c r="P102"/>
    </row>
    <row r="103" spans="1:16" ht="15.75">
      <c r="A103" s="570" t="s">
        <v>333</v>
      </c>
      <c r="B103" s="571">
        <v>4203</v>
      </c>
      <c r="C103" s="293" t="s">
        <v>336</v>
      </c>
      <c r="D103" s="290">
        <v>1</v>
      </c>
      <c r="E103" s="290">
        <v>7</v>
      </c>
      <c r="F103" s="290"/>
      <c r="G103" s="290"/>
      <c r="H103" s="290"/>
      <c r="I103" s="290"/>
      <c r="J103" s="290"/>
      <c r="K103" s="290"/>
      <c r="L103" s="290"/>
      <c r="M103" s="398"/>
      <c r="O103"/>
      <c r="P103"/>
    </row>
    <row r="104" spans="1:16" ht="15.75">
      <c r="A104" s="570" t="s">
        <v>333</v>
      </c>
      <c r="B104" s="571">
        <v>4204</v>
      </c>
      <c r="C104" s="293" t="s">
        <v>337</v>
      </c>
      <c r="D104" s="290">
        <v>1</v>
      </c>
      <c r="E104" s="290">
        <v>7</v>
      </c>
      <c r="F104" s="290"/>
      <c r="G104" s="290"/>
      <c r="H104" s="290"/>
      <c r="I104" s="290"/>
      <c r="J104" s="290"/>
      <c r="K104" s="290"/>
      <c r="L104" s="290"/>
      <c r="M104" s="398"/>
      <c r="O104"/>
      <c r="P104"/>
    </row>
    <row r="105" spans="1:16" ht="15.75">
      <c r="A105" s="570" t="s">
        <v>333</v>
      </c>
      <c r="B105" s="572">
        <v>4205</v>
      </c>
      <c r="C105" s="286" t="s">
        <v>338</v>
      </c>
      <c r="D105" s="290">
        <v>1</v>
      </c>
      <c r="E105" s="290">
        <v>3</v>
      </c>
      <c r="F105" s="290">
        <v>7</v>
      </c>
      <c r="G105" s="573"/>
      <c r="H105" s="290"/>
      <c r="I105" s="290"/>
      <c r="J105" s="290"/>
      <c r="K105" s="290"/>
      <c r="L105" s="290"/>
      <c r="M105" s="398"/>
      <c r="O105"/>
      <c r="P105"/>
    </row>
    <row r="106" spans="1:16" ht="15.75">
      <c r="A106" s="570" t="s">
        <v>333</v>
      </c>
      <c r="B106" s="571">
        <v>4206</v>
      </c>
      <c r="C106" s="286" t="s">
        <v>339</v>
      </c>
      <c r="D106" s="290">
        <v>1</v>
      </c>
      <c r="E106" s="290">
        <v>7</v>
      </c>
      <c r="F106" s="290"/>
      <c r="G106" s="573"/>
      <c r="H106" s="290"/>
      <c r="I106" s="290"/>
      <c r="J106" s="290"/>
      <c r="K106" s="290"/>
      <c r="L106" s="290"/>
      <c r="M106" s="398"/>
      <c r="O106"/>
      <c r="P106"/>
    </row>
    <row r="107" spans="1:16" ht="15.75">
      <c r="A107" s="570" t="s">
        <v>333</v>
      </c>
      <c r="B107" s="571">
        <v>4207</v>
      </c>
      <c r="C107" s="286" t="s">
        <v>340</v>
      </c>
      <c r="D107" s="290">
        <v>1</v>
      </c>
      <c r="E107" s="290">
        <v>9</v>
      </c>
      <c r="F107" s="290"/>
      <c r="G107" s="290"/>
      <c r="H107" s="290"/>
      <c r="I107" s="290"/>
      <c r="J107" s="290"/>
      <c r="K107" s="290"/>
      <c r="L107" s="290"/>
      <c r="M107" s="398"/>
      <c r="O107"/>
      <c r="P107"/>
    </row>
    <row r="108" spans="1:16" ht="15.75">
      <c r="A108" s="570" t="s">
        <v>333</v>
      </c>
      <c r="B108" s="572">
        <v>4209</v>
      </c>
      <c r="C108" s="286" t="s">
        <v>342</v>
      </c>
      <c r="D108" s="290">
        <v>1</v>
      </c>
      <c r="E108" s="290">
        <v>2</v>
      </c>
      <c r="F108" s="290"/>
      <c r="G108" s="290"/>
      <c r="H108" s="290"/>
      <c r="I108" s="290"/>
      <c r="J108" s="290"/>
      <c r="K108" s="290"/>
      <c r="L108" s="290"/>
      <c r="M108" s="398"/>
      <c r="O108"/>
      <c r="P108"/>
    </row>
    <row r="109" spans="1:16" ht="15.75">
      <c r="A109" s="570" t="s">
        <v>345</v>
      </c>
      <c r="B109" s="57">
        <v>4401</v>
      </c>
      <c r="C109" s="23" t="s">
        <v>346</v>
      </c>
      <c r="D109" s="38">
        <v>1</v>
      </c>
      <c r="E109" s="38">
        <v>10</v>
      </c>
      <c r="F109" s="38"/>
      <c r="G109" s="38"/>
      <c r="H109" s="38"/>
      <c r="I109" s="38"/>
      <c r="J109" s="38"/>
      <c r="K109" s="38"/>
      <c r="L109" s="38"/>
      <c r="M109" s="390"/>
      <c r="O109"/>
      <c r="P109"/>
    </row>
    <row r="110" spans="1:16" ht="15.75">
      <c r="A110" s="570" t="s">
        <v>345</v>
      </c>
      <c r="B110" s="57">
        <v>4404</v>
      </c>
      <c r="C110" s="23" t="s">
        <v>349</v>
      </c>
      <c r="D110" s="38">
        <v>1</v>
      </c>
      <c r="E110" s="38">
        <v>10</v>
      </c>
      <c r="F110" s="38"/>
      <c r="G110" s="38"/>
      <c r="H110" s="38"/>
      <c r="I110" s="38"/>
      <c r="J110" s="38"/>
      <c r="K110" s="38"/>
      <c r="L110" s="38"/>
      <c r="M110" s="390"/>
      <c r="O110"/>
      <c r="P110"/>
    </row>
    <row r="111" spans="1:16" ht="15.75">
      <c r="A111" s="570" t="s">
        <v>345</v>
      </c>
      <c r="B111" s="57">
        <v>4406</v>
      </c>
      <c r="C111" s="23" t="s">
        <v>512</v>
      </c>
      <c r="D111" s="38">
        <v>1</v>
      </c>
      <c r="E111" s="38">
        <v>8</v>
      </c>
      <c r="F111" s="38"/>
      <c r="G111" s="38"/>
      <c r="H111" s="38"/>
      <c r="I111" s="38"/>
      <c r="J111" s="38"/>
      <c r="K111" s="38"/>
      <c r="L111" s="38"/>
      <c r="M111" s="390"/>
      <c r="O111"/>
      <c r="P111"/>
    </row>
    <row r="112" spans="1:16" ht="15.75">
      <c r="A112" s="570" t="s">
        <v>352</v>
      </c>
      <c r="B112" s="57">
        <v>4407</v>
      </c>
      <c r="C112" s="23" t="s">
        <v>353</v>
      </c>
      <c r="D112" s="38">
        <v>1</v>
      </c>
      <c r="E112" s="38">
        <v>25</v>
      </c>
      <c r="F112" s="38"/>
      <c r="G112" s="38"/>
      <c r="H112" s="38"/>
      <c r="I112" s="38"/>
      <c r="J112" s="38"/>
      <c r="K112" s="38"/>
      <c r="L112" s="38"/>
      <c r="M112" s="390"/>
      <c r="O112"/>
      <c r="P112"/>
    </row>
    <row r="113" spans="1:16" ht="15.75">
      <c r="A113" s="570" t="s">
        <v>352</v>
      </c>
      <c r="B113" s="57">
        <v>4409</v>
      </c>
      <c r="C113" s="23" t="s">
        <v>513</v>
      </c>
      <c r="D113" s="38">
        <v>1</v>
      </c>
      <c r="E113" s="38">
        <v>4</v>
      </c>
      <c r="F113" s="38"/>
      <c r="G113" s="38"/>
      <c r="H113" s="38"/>
      <c r="I113" s="38"/>
      <c r="J113" s="38"/>
      <c r="K113" s="38"/>
      <c r="L113" s="38"/>
      <c r="M113" s="390"/>
      <c r="O113"/>
      <c r="P113"/>
    </row>
    <row r="114" spans="1:16" ht="15.75">
      <c r="A114" s="570" t="s">
        <v>356</v>
      </c>
      <c r="B114" s="57">
        <v>4504</v>
      </c>
      <c r="C114" s="23" t="s">
        <v>360</v>
      </c>
      <c r="D114" s="38">
        <v>1</v>
      </c>
      <c r="E114" s="38">
        <v>8</v>
      </c>
      <c r="F114" s="38"/>
      <c r="G114" s="38"/>
      <c r="H114" s="38"/>
      <c r="I114" s="38"/>
      <c r="J114" s="38"/>
      <c r="K114" s="38"/>
      <c r="L114" s="38"/>
      <c r="M114" s="390"/>
      <c r="O114"/>
      <c r="P114"/>
    </row>
    <row r="115" spans="1:16" ht="15.75">
      <c r="A115" s="570" t="s">
        <v>356</v>
      </c>
      <c r="B115" s="57">
        <v>4506</v>
      </c>
      <c r="C115" s="23" t="s">
        <v>362</v>
      </c>
      <c r="D115" s="38">
        <v>1</v>
      </c>
      <c r="E115" s="38">
        <v>2</v>
      </c>
      <c r="F115" s="38"/>
      <c r="G115" s="38"/>
      <c r="H115" s="38"/>
      <c r="I115" s="38"/>
      <c r="J115" s="38"/>
      <c r="K115" s="38"/>
      <c r="L115" s="38"/>
      <c r="M115" s="390"/>
      <c r="O115"/>
      <c r="P115"/>
    </row>
    <row r="116" spans="1:16" ht="15.75">
      <c r="A116" s="570" t="s">
        <v>368</v>
      </c>
      <c r="B116" s="57">
        <v>4602</v>
      </c>
      <c r="C116" s="23" t="s">
        <v>370</v>
      </c>
      <c r="D116" s="38">
        <v>1</v>
      </c>
      <c r="E116" s="38">
        <v>7</v>
      </c>
      <c r="F116" s="38"/>
      <c r="G116" s="38"/>
      <c r="H116" s="38"/>
      <c r="I116" s="38"/>
      <c r="J116" s="38"/>
      <c r="K116" s="38"/>
      <c r="L116" s="38"/>
      <c r="M116" s="390"/>
      <c r="O116"/>
      <c r="P116"/>
    </row>
    <row r="117" spans="1:16" ht="15.75">
      <c r="A117" s="570" t="s">
        <v>368</v>
      </c>
      <c r="B117" s="57">
        <v>4603</v>
      </c>
      <c r="C117" s="23" t="s">
        <v>371</v>
      </c>
      <c r="D117" s="38">
        <v>1</v>
      </c>
      <c r="E117" s="38">
        <v>10</v>
      </c>
      <c r="F117" s="38"/>
      <c r="G117" s="38"/>
      <c r="H117" s="38"/>
      <c r="I117" s="38"/>
      <c r="J117" s="38"/>
      <c r="K117" s="38"/>
      <c r="L117" s="38"/>
      <c r="M117" s="390"/>
      <c r="O117"/>
      <c r="P117"/>
    </row>
    <row r="118" spans="1:16" ht="15.75">
      <c r="A118" s="570" t="s">
        <v>368</v>
      </c>
      <c r="B118" s="57">
        <v>4604</v>
      </c>
      <c r="C118" s="23" t="s">
        <v>372</v>
      </c>
      <c r="D118" s="38">
        <v>1</v>
      </c>
      <c r="E118" s="38">
        <v>1</v>
      </c>
      <c r="F118" s="38"/>
      <c r="G118" s="38"/>
      <c r="H118" s="38"/>
      <c r="I118" s="38"/>
      <c r="J118" s="38"/>
      <c r="K118" s="38"/>
      <c r="L118" s="38"/>
      <c r="M118" s="390"/>
      <c r="O118"/>
      <c r="P118"/>
    </row>
    <row r="119" spans="1:16" s="449" customFormat="1" ht="15.75">
      <c r="A119" s="574" t="s">
        <v>16</v>
      </c>
      <c r="B119" s="589" t="s">
        <v>17</v>
      </c>
      <c r="C119" s="519" t="s">
        <v>18</v>
      </c>
      <c r="D119" s="520">
        <v>2</v>
      </c>
      <c r="E119" s="520">
        <v>24</v>
      </c>
      <c r="F119" s="520"/>
      <c r="G119" s="520"/>
      <c r="H119" s="520"/>
      <c r="I119" s="520"/>
      <c r="J119" s="520"/>
      <c r="K119" s="520"/>
      <c r="L119" s="520"/>
      <c r="M119" s="521"/>
      <c r="O119" s="569"/>
      <c r="P119" s="569"/>
    </row>
    <row r="120" spans="1:16" ht="15.75">
      <c r="A120" s="563" t="s">
        <v>19</v>
      </c>
      <c r="B120" s="530">
        <v>201</v>
      </c>
      <c r="C120" s="523" t="s">
        <v>20</v>
      </c>
      <c r="D120" s="520">
        <v>2</v>
      </c>
      <c r="E120" s="520">
        <v>23</v>
      </c>
      <c r="F120" s="520"/>
      <c r="G120" s="520"/>
      <c r="H120" s="520"/>
      <c r="I120" s="520"/>
      <c r="J120" s="520"/>
      <c r="K120" s="520"/>
      <c r="L120" s="520"/>
      <c r="M120" s="521"/>
      <c r="O120"/>
      <c r="P120"/>
    </row>
    <row r="121" spans="1:16" ht="15.75">
      <c r="A121" s="560" t="s">
        <v>19</v>
      </c>
      <c r="B121" s="530">
        <v>202</v>
      </c>
      <c r="C121" s="523" t="s">
        <v>21</v>
      </c>
      <c r="D121" s="520">
        <v>2</v>
      </c>
      <c r="E121" s="520">
        <v>23</v>
      </c>
      <c r="F121" s="520"/>
      <c r="G121" s="520"/>
      <c r="H121" s="520"/>
      <c r="I121" s="520"/>
      <c r="J121" s="520"/>
      <c r="K121" s="520"/>
      <c r="L121" s="520"/>
      <c r="M121" s="521"/>
      <c r="O121"/>
      <c r="P121"/>
    </row>
    <row r="122" spans="1:16" ht="15.75">
      <c r="A122" s="560" t="s">
        <v>22</v>
      </c>
      <c r="B122" s="530" t="s">
        <v>23</v>
      </c>
      <c r="C122" s="523" t="s">
        <v>24</v>
      </c>
      <c r="D122" s="520">
        <v>2</v>
      </c>
      <c r="E122" s="520">
        <v>22</v>
      </c>
      <c r="F122" s="520"/>
      <c r="G122" s="520"/>
      <c r="H122" s="520"/>
      <c r="I122" s="520"/>
      <c r="J122" s="520"/>
      <c r="K122" s="520"/>
      <c r="L122" s="520"/>
      <c r="M122" s="521"/>
      <c r="O122"/>
      <c r="P122"/>
    </row>
    <row r="123" spans="1:16" ht="15.75">
      <c r="A123" s="560" t="s">
        <v>30</v>
      </c>
      <c r="B123" s="530" t="s">
        <v>517</v>
      </c>
      <c r="C123" s="523" t="s">
        <v>32</v>
      </c>
      <c r="D123" s="520">
        <v>2</v>
      </c>
      <c r="E123" s="520">
        <v>27</v>
      </c>
      <c r="F123" s="520"/>
      <c r="G123" s="520"/>
      <c r="H123" s="520"/>
      <c r="I123" s="520"/>
      <c r="J123" s="520"/>
      <c r="K123" s="520"/>
      <c r="L123" s="520"/>
      <c r="M123" s="521"/>
      <c r="O123"/>
      <c r="P123"/>
    </row>
    <row r="124" spans="1:16" ht="15.75">
      <c r="A124" s="561" t="s">
        <v>30</v>
      </c>
      <c r="B124" s="530" t="s">
        <v>518</v>
      </c>
      <c r="C124" s="523" t="s">
        <v>483</v>
      </c>
      <c r="D124" s="520">
        <v>2</v>
      </c>
      <c r="E124" s="520">
        <v>27</v>
      </c>
      <c r="F124" s="520"/>
      <c r="G124" s="520"/>
      <c r="H124" s="520"/>
      <c r="I124" s="520"/>
      <c r="J124" s="520"/>
      <c r="K124" s="520"/>
      <c r="L124" s="520"/>
      <c r="M124" s="521"/>
      <c r="O124"/>
      <c r="P124"/>
    </row>
    <row r="125" spans="1:16" ht="15.75">
      <c r="A125" s="561" t="s">
        <v>30</v>
      </c>
      <c r="B125" s="530" t="s">
        <v>42</v>
      </c>
      <c r="C125" s="523" t="s">
        <v>43</v>
      </c>
      <c r="D125" s="520">
        <v>2</v>
      </c>
      <c r="E125" s="520">
        <v>9</v>
      </c>
      <c r="F125" s="520">
        <v>22</v>
      </c>
      <c r="G125" s="520">
        <v>25</v>
      </c>
      <c r="H125" s="520"/>
      <c r="I125" s="520"/>
      <c r="J125" s="520"/>
      <c r="K125" s="520"/>
      <c r="L125" s="520"/>
      <c r="M125" s="521"/>
      <c r="O125"/>
      <c r="P125"/>
    </row>
    <row r="126" spans="1:16" ht="15.75">
      <c r="A126" s="561" t="s">
        <v>30</v>
      </c>
      <c r="B126" s="530" t="s">
        <v>44</v>
      </c>
      <c r="C126" s="523" t="s">
        <v>484</v>
      </c>
      <c r="D126" s="520">
        <v>2</v>
      </c>
      <c r="E126" s="520">
        <v>24</v>
      </c>
      <c r="F126" s="520"/>
      <c r="G126" s="520"/>
      <c r="H126" s="520"/>
      <c r="I126" s="520"/>
      <c r="J126" s="520"/>
      <c r="K126" s="520"/>
      <c r="L126" s="520"/>
      <c r="M126" s="521"/>
      <c r="O126"/>
      <c r="P126"/>
    </row>
    <row r="127" spans="1:16" ht="15.75">
      <c r="A127" s="561" t="s">
        <v>30</v>
      </c>
      <c r="B127" s="530" t="s">
        <v>47</v>
      </c>
      <c r="C127" s="523" t="s">
        <v>485</v>
      </c>
      <c r="D127" s="520">
        <v>2</v>
      </c>
      <c r="E127" s="520">
        <v>21</v>
      </c>
      <c r="F127" s="520"/>
      <c r="G127" s="520"/>
      <c r="H127" s="520"/>
      <c r="I127" s="520"/>
      <c r="J127" s="520"/>
      <c r="K127" s="520"/>
      <c r="L127" s="520"/>
      <c r="M127" s="521"/>
      <c r="O127"/>
      <c r="P127"/>
    </row>
    <row r="128" spans="1:16" ht="15.75">
      <c r="A128" s="561" t="s">
        <v>30</v>
      </c>
      <c r="B128" s="530" t="s">
        <v>49</v>
      </c>
      <c r="C128" s="523" t="s">
        <v>486</v>
      </c>
      <c r="D128" s="520">
        <v>2</v>
      </c>
      <c r="E128" s="520">
        <v>21</v>
      </c>
      <c r="F128" s="520"/>
      <c r="G128" s="520"/>
      <c r="H128" s="520"/>
      <c r="I128" s="520"/>
      <c r="J128" s="520"/>
      <c r="K128" s="520"/>
      <c r="L128" s="520"/>
      <c r="M128" s="521"/>
      <c r="O128"/>
      <c r="P128"/>
    </row>
    <row r="129" spans="1:16" ht="15.75">
      <c r="A129" s="563" t="s">
        <v>63</v>
      </c>
      <c r="B129" s="530" t="s">
        <v>519</v>
      </c>
      <c r="C129" s="523" t="s">
        <v>65</v>
      </c>
      <c r="D129" s="520">
        <v>2</v>
      </c>
      <c r="E129" s="520">
        <v>7</v>
      </c>
      <c r="F129" s="520"/>
      <c r="G129" s="520"/>
      <c r="H129" s="520"/>
      <c r="I129" s="520"/>
      <c r="J129" s="520"/>
      <c r="K129" s="520"/>
      <c r="L129" s="520"/>
      <c r="M129" s="521"/>
      <c r="O129"/>
      <c r="P129"/>
    </row>
    <row r="130" spans="1:16" ht="15.75">
      <c r="A130" s="563" t="s">
        <v>63</v>
      </c>
      <c r="B130" s="530" t="s">
        <v>520</v>
      </c>
      <c r="C130" s="523" t="s">
        <v>67</v>
      </c>
      <c r="D130" s="520">
        <v>2</v>
      </c>
      <c r="E130" s="520">
        <v>4</v>
      </c>
      <c r="F130" s="520">
        <v>21</v>
      </c>
      <c r="G130" s="520">
        <v>22</v>
      </c>
      <c r="H130" s="520"/>
      <c r="I130" s="520"/>
      <c r="J130" s="520"/>
      <c r="K130" s="520"/>
      <c r="L130" s="520"/>
      <c r="M130" s="521"/>
      <c r="O130"/>
      <c r="P130"/>
    </row>
    <row r="131" spans="1:16" ht="15.75">
      <c r="A131" s="560" t="s">
        <v>63</v>
      </c>
      <c r="B131" s="530" t="s">
        <v>70</v>
      </c>
      <c r="C131" s="523" t="s">
        <v>71</v>
      </c>
      <c r="D131" s="520">
        <v>2</v>
      </c>
      <c r="E131" s="520">
        <v>21</v>
      </c>
      <c r="F131" s="520">
        <v>22</v>
      </c>
      <c r="G131" s="520"/>
      <c r="H131" s="520"/>
      <c r="I131" s="520"/>
      <c r="J131" s="520"/>
      <c r="K131" s="520"/>
      <c r="L131" s="520"/>
      <c r="M131" s="521"/>
      <c r="O131"/>
      <c r="P131"/>
    </row>
    <row r="132" spans="1:16" ht="15.75">
      <c r="A132" s="563" t="s">
        <v>63</v>
      </c>
      <c r="B132" s="590" t="s">
        <v>72</v>
      </c>
      <c r="C132" s="523" t="s">
        <v>73</v>
      </c>
      <c r="D132" s="520">
        <v>2</v>
      </c>
      <c r="E132" s="520">
        <v>27</v>
      </c>
      <c r="F132" s="520"/>
      <c r="G132" s="520"/>
      <c r="H132" s="520"/>
      <c r="I132" s="520"/>
      <c r="J132" s="520"/>
      <c r="K132" s="520"/>
      <c r="L132" s="520"/>
      <c r="M132" s="521"/>
      <c r="O132"/>
      <c r="P132"/>
    </row>
    <row r="133" spans="1:16" ht="15.75">
      <c r="A133" s="563" t="s">
        <v>75</v>
      </c>
      <c r="B133" s="590" t="s">
        <v>522</v>
      </c>
      <c r="C133" s="523" t="s">
        <v>79</v>
      </c>
      <c r="D133" s="520">
        <v>2</v>
      </c>
      <c r="E133" s="520">
        <v>22</v>
      </c>
      <c r="F133" s="520"/>
      <c r="G133" s="520"/>
      <c r="H133" s="520"/>
      <c r="I133" s="520"/>
      <c r="J133" s="520"/>
      <c r="K133" s="520"/>
      <c r="L133" s="520"/>
      <c r="M133" s="521"/>
      <c r="O133"/>
      <c r="P133"/>
    </row>
    <row r="134" spans="1:16" ht="15.75">
      <c r="A134" s="563" t="s">
        <v>82</v>
      </c>
      <c r="B134" s="590" t="s">
        <v>523</v>
      </c>
      <c r="C134" s="523" t="s">
        <v>84</v>
      </c>
      <c r="D134" s="520">
        <v>2</v>
      </c>
      <c r="E134" s="520">
        <v>25</v>
      </c>
      <c r="F134" s="520"/>
      <c r="G134" s="520"/>
      <c r="H134" s="520"/>
      <c r="I134" s="520"/>
      <c r="J134" s="520"/>
      <c r="K134" s="520"/>
      <c r="L134" s="520"/>
      <c r="M134" s="521"/>
      <c r="O134"/>
      <c r="P134"/>
    </row>
    <row r="135" spans="1:16" ht="15.75">
      <c r="A135" s="563" t="s">
        <v>85</v>
      </c>
      <c r="B135" s="590" t="s">
        <v>90</v>
      </c>
      <c r="C135" s="523" t="s">
        <v>91</v>
      </c>
      <c r="D135" s="520">
        <v>2</v>
      </c>
      <c r="E135" s="520">
        <v>21</v>
      </c>
      <c r="F135" s="520">
        <v>22</v>
      </c>
      <c r="G135" s="520"/>
      <c r="H135" s="520"/>
      <c r="I135" s="520"/>
      <c r="J135" s="520"/>
      <c r="K135" s="520"/>
      <c r="L135" s="520"/>
      <c r="M135" s="521"/>
      <c r="O135"/>
      <c r="P135"/>
    </row>
    <row r="136" spans="1:16" ht="15.75">
      <c r="A136" s="563" t="s">
        <v>85</v>
      </c>
      <c r="B136" s="590" t="s">
        <v>92</v>
      </c>
      <c r="C136" s="523" t="s">
        <v>93</v>
      </c>
      <c r="D136" s="520">
        <v>2</v>
      </c>
      <c r="E136" s="520">
        <v>21</v>
      </c>
      <c r="F136" s="520">
        <v>22</v>
      </c>
      <c r="G136" s="520"/>
      <c r="H136" s="520"/>
      <c r="I136" s="520"/>
      <c r="J136" s="520"/>
      <c r="K136" s="520"/>
      <c r="L136" s="520"/>
      <c r="M136" s="521"/>
      <c r="O136"/>
      <c r="P136"/>
    </row>
    <row r="137" spans="1:16" ht="15.75">
      <c r="A137" s="563" t="s">
        <v>82</v>
      </c>
      <c r="B137" s="590" t="s">
        <v>96</v>
      </c>
      <c r="C137" s="523" t="s">
        <v>97</v>
      </c>
      <c r="D137" s="520">
        <v>2</v>
      </c>
      <c r="E137" s="520">
        <v>21</v>
      </c>
      <c r="F137" s="520"/>
      <c r="G137" s="520"/>
      <c r="H137" s="520"/>
      <c r="I137" s="520"/>
      <c r="J137" s="520"/>
      <c r="K137" s="520"/>
      <c r="L137" s="520"/>
      <c r="M137" s="521"/>
      <c r="O137"/>
      <c r="P137"/>
    </row>
    <row r="138" spans="1:16" ht="15.75">
      <c r="A138" s="563" t="s">
        <v>85</v>
      </c>
      <c r="B138" s="590" t="s">
        <v>98</v>
      </c>
      <c r="C138" s="523" t="s">
        <v>487</v>
      </c>
      <c r="D138" s="520">
        <v>2</v>
      </c>
      <c r="E138" s="520">
        <v>8</v>
      </c>
      <c r="F138" s="520"/>
      <c r="G138" s="520"/>
      <c r="H138" s="520"/>
      <c r="I138" s="520"/>
      <c r="J138" s="520"/>
      <c r="K138" s="520"/>
      <c r="L138" s="520"/>
      <c r="M138" s="521"/>
      <c r="O138"/>
      <c r="P138"/>
    </row>
    <row r="139" spans="1:16" ht="15.75">
      <c r="A139" s="563" t="s">
        <v>85</v>
      </c>
      <c r="B139" s="590" t="s">
        <v>104</v>
      </c>
      <c r="C139" s="523" t="s">
        <v>105</v>
      </c>
      <c r="D139" s="520">
        <v>2</v>
      </c>
      <c r="E139" s="520">
        <v>26</v>
      </c>
      <c r="F139" s="520"/>
      <c r="G139" s="520"/>
      <c r="H139" s="520"/>
      <c r="I139" s="520"/>
      <c r="J139" s="520"/>
      <c r="K139" s="520"/>
      <c r="L139" s="520"/>
      <c r="M139" s="521"/>
      <c r="O139"/>
      <c r="P139"/>
    </row>
    <row r="140" spans="1:16" ht="15.75">
      <c r="A140" s="575" t="s">
        <v>85</v>
      </c>
      <c r="B140" s="591" t="s">
        <v>106</v>
      </c>
      <c r="C140" s="514" t="s">
        <v>488</v>
      </c>
      <c r="D140" s="515">
        <v>2</v>
      </c>
      <c r="E140" s="515">
        <v>21</v>
      </c>
      <c r="F140" s="515">
        <v>22</v>
      </c>
      <c r="G140" s="515"/>
      <c r="H140" s="515"/>
      <c r="I140" s="515"/>
      <c r="J140" s="515"/>
      <c r="K140" s="515"/>
      <c r="L140" s="515"/>
      <c r="M140" s="516"/>
      <c r="O140"/>
      <c r="P140"/>
    </row>
    <row r="141" spans="1:16" ht="15.75">
      <c r="A141" s="563" t="s">
        <v>110</v>
      </c>
      <c r="B141" s="590" t="s">
        <v>113</v>
      </c>
      <c r="C141" s="523" t="s">
        <v>114</v>
      </c>
      <c r="D141" s="520">
        <v>2</v>
      </c>
      <c r="E141" s="520">
        <v>21</v>
      </c>
      <c r="F141" s="520">
        <v>22</v>
      </c>
      <c r="G141" s="520"/>
      <c r="H141" s="520"/>
      <c r="I141" s="520"/>
      <c r="J141" s="520"/>
      <c r="K141" s="520"/>
      <c r="L141" s="520"/>
      <c r="M141" s="521"/>
      <c r="O141"/>
      <c r="P141"/>
    </row>
    <row r="142" spans="1:16" ht="15.75">
      <c r="A142" s="563" t="s">
        <v>110</v>
      </c>
      <c r="B142" s="590" t="s">
        <v>525</v>
      </c>
      <c r="C142" s="523" t="s">
        <v>490</v>
      </c>
      <c r="D142" s="520">
        <v>2</v>
      </c>
      <c r="E142" s="520">
        <v>21</v>
      </c>
      <c r="F142" s="520">
        <v>22</v>
      </c>
      <c r="G142" s="520"/>
      <c r="H142" s="520"/>
      <c r="I142" s="520"/>
      <c r="J142" s="520"/>
      <c r="K142" s="520"/>
      <c r="L142" s="520"/>
      <c r="M142" s="521"/>
      <c r="O142"/>
      <c r="P142"/>
    </row>
    <row r="143" spans="1:16" ht="15.75">
      <c r="A143" s="560" t="s">
        <v>123</v>
      </c>
      <c r="B143" s="592">
        <v>1103</v>
      </c>
      <c r="C143" s="523" t="s">
        <v>126</v>
      </c>
      <c r="D143" s="520">
        <v>2</v>
      </c>
      <c r="E143" s="520">
        <v>21</v>
      </c>
      <c r="F143" s="520">
        <v>22</v>
      </c>
      <c r="G143" s="520"/>
      <c r="H143" s="520"/>
      <c r="I143" s="520"/>
      <c r="J143" s="520"/>
      <c r="K143" s="520"/>
      <c r="L143" s="520"/>
      <c r="M143" s="521"/>
      <c r="O143"/>
      <c r="P143"/>
    </row>
    <row r="144" spans="1:16" ht="15.75">
      <c r="A144" s="560" t="s">
        <v>144</v>
      </c>
      <c r="B144" s="592">
        <v>1502</v>
      </c>
      <c r="C144" s="523" t="s">
        <v>145</v>
      </c>
      <c r="D144" s="520">
        <v>2</v>
      </c>
      <c r="E144" s="520">
        <v>23</v>
      </c>
      <c r="F144" s="520"/>
      <c r="G144" s="520"/>
      <c r="H144" s="520"/>
      <c r="I144" s="520"/>
      <c r="J144" s="520"/>
      <c r="K144" s="520"/>
      <c r="L144" s="520"/>
      <c r="M144" s="521"/>
      <c r="O144"/>
      <c r="P144"/>
    </row>
    <row r="145" spans="1:16" ht="15.75">
      <c r="A145" s="560" t="s">
        <v>142</v>
      </c>
      <c r="B145" s="592">
        <v>1504</v>
      </c>
      <c r="C145" s="523" t="s">
        <v>147</v>
      </c>
      <c r="D145" s="520">
        <v>2</v>
      </c>
      <c r="E145" s="520">
        <v>25</v>
      </c>
      <c r="F145" s="520"/>
      <c r="G145" s="520"/>
      <c r="H145" s="520"/>
      <c r="I145" s="520"/>
      <c r="J145" s="520"/>
      <c r="K145" s="520"/>
      <c r="L145" s="520"/>
      <c r="M145" s="521"/>
      <c r="O145"/>
      <c r="P145"/>
    </row>
    <row r="146" spans="1:16" ht="15.75">
      <c r="A146" s="563" t="s">
        <v>142</v>
      </c>
      <c r="B146" s="592">
        <v>1505</v>
      </c>
      <c r="C146" s="523" t="s">
        <v>148</v>
      </c>
      <c r="D146" s="520">
        <v>2</v>
      </c>
      <c r="E146" s="520">
        <v>24</v>
      </c>
      <c r="F146" s="520"/>
      <c r="G146" s="520"/>
      <c r="H146" s="520"/>
      <c r="I146" s="520"/>
      <c r="J146" s="520"/>
      <c r="K146" s="520"/>
      <c r="L146" s="520"/>
      <c r="M146" s="521"/>
      <c r="O146"/>
      <c r="P146"/>
    </row>
    <row r="147" spans="1:16" ht="15.75">
      <c r="A147" s="563" t="s">
        <v>142</v>
      </c>
      <c r="B147" s="592">
        <v>1508</v>
      </c>
      <c r="C147" s="523" t="s">
        <v>151</v>
      </c>
      <c r="D147" s="520">
        <v>2</v>
      </c>
      <c r="E147" s="520">
        <v>21</v>
      </c>
      <c r="F147" s="520"/>
      <c r="G147" s="520"/>
      <c r="H147" s="520"/>
      <c r="I147" s="520"/>
      <c r="J147" s="520"/>
      <c r="K147" s="520"/>
      <c r="L147" s="520"/>
      <c r="M147" s="521"/>
      <c r="O147"/>
      <c r="P147"/>
    </row>
    <row r="148" spans="1:16" ht="15.75">
      <c r="A148" s="560" t="s">
        <v>142</v>
      </c>
      <c r="B148" s="592">
        <v>1509</v>
      </c>
      <c r="C148" s="523" t="s">
        <v>152</v>
      </c>
      <c r="D148" s="520">
        <v>2</v>
      </c>
      <c r="E148" s="520">
        <v>22</v>
      </c>
      <c r="F148" s="520"/>
      <c r="G148" s="520"/>
      <c r="H148" s="520"/>
      <c r="I148" s="520"/>
      <c r="J148" s="520"/>
      <c r="K148" s="520"/>
      <c r="L148" s="520"/>
      <c r="M148" s="521"/>
      <c r="O148"/>
      <c r="P148"/>
    </row>
    <row r="149" spans="1:16" ht="15.75">
      <c r="A149" s="558" t="s">
        <v>142</v>
      </c>
      <c r="B149" s="593">
        <v>1510</v>
      </c>
      <c r="C149" s="514" t="s">
        <v>153</v>
      </c>
      <c r="D149" s="515">
        <v>2</v>
      </c>
      <c r="E149" s="515">
        <v>21</v>
      </c>
      <c r="F149" s="515"/>
      <c r="G149" s="515"/>
      <c r="H149" s="515"/>
      <c r="I149" s="515"/>
      <c r="J149" s="515"/>
      <c r="K149" s="515"/>
      <c r="L149" s="515"/>
      <c r="M149" s="516"/>
      <c r="N149" s="435"/>
      <c r="O149"/>
      <c r="P149"/>
    </row>
    <row r="150" spans="1:16" ht="15.75">
      <c r="A150" s="560" t="s">
        <v>163</v>
      </c>
      <c r="B150" s="592">
        <v>1703</v>
      </c>
      <c r="C150" s="523" t="s">
        <v>166</v>
      </c>
      <c r="D150" s="520">
        <v>2</v>
      </c>
      <c r="E150" s="520">
        <v>22</v>
      </c>
      <c r="F150" s="520">
        <v>25</v>
      </c>
      <c r="G150" s="520"/>
      <c r="H150" s="520"/>
      <c r="I150" s="520"/>
      <c r="J150" s="520"/>
      <c r="K150" s="520"/>
      <c r="L150" s="520"/>
      <c r="M150" s="521"/>
      <c r="N150" s="435"/>
      <c r="O150"/>
      <c r="P150"/>
    </row>
    <row r="151" spans="1:16" ht="15.75">
      <c r="A151" s="560" t="s">
        <v>167</v>
      </c>
      <c r="B151" s="592">
        <v>1805</v>
      </c>
      <c r="C151" s="523" t="s">
        <v>173</v>
      </c>
      <c r="D151" s="520">
        <v>2</v>
      </c>
      <c r="E151" s="520">
        <v>25</v>
      </c>
      <c r="F151" s="520"/>
      <c r="G151" s="520"/>
      <c r="H151" s="520"/>
      <c r="I151" s="520"/>
      <c r="J151" s="520"/>
      <c r="K151" s="520"/>
      <c r="L151" s="520"/>
      <c r="M151" s="521"/>
      <c r="N151" s="435"/>
      <c r="O151"/>
      <c r="P151"/>
    </row>
    <row r="152" spans="1:16" ht="15.75">
      <c r="A152" s="560" t="s">
        <v>167</v>
      </c>
      <c r="B152" s="592">
        <v>1806</v>
      </c>
      <c r="C152" s="523" t="s">
        <v>174</v>
      </c>
      <c r="D152" s="520">
        <v>2</v>
      </c>
      <c r="E152" s="520">
        <v>21</v>
      </c>
      <c r="F152" s="520">
        <v>22</v>
      </c>
      <c r="G152" s="520"/>
      <c r="H152" s="520"/>
      <c r="I152" s="520"/>
      <c r="J152" s="520"/>
      <c r="K152" s="520"/>
      <c r="L152" s="520"/>
      <c r="M152" s="521"/>
      <c r="N152" s="435"/>
      <c r="O152"/>
      <c r="P152"/>
    </row>
    <row r="153" spans="1:16" ht="15.75">
      <c r="A153" s="560" t="s">
        <v>176</v>
      </c>
      <c r="B153" s="592">
        <v>1903</v>
      </c>
      <c r="C153" s="523" t="s">
        <v>504</v>
      </c>
      <c r="D153" s="520">
        <v>2</v>
      </c>
      <c r="E153" s="520">
        <v>24</v>
      </c>
      <c r="F153" s="520"/>
      <c r="G153" s="520"/>
      <c r="H153" s="520"/>
      <c r="I153" s="520"/>
      <c r="J153" s="520"/>
      <c r="K153" s="520"/>
      <c r="L153" s="520"/>
      <c r="M153" s="521"/>
      <c r="N153" s="435"/>
      <c r="O153"/>
      <c r="P153"/>
    </row>
    <row r="154" spans="1:16" ht="15.75">
      <c r="A154" s="560" t="s">
        <v>176</v>
      </c>
      <c r="B154" s="592">
        <v>1906</v>
      </c>
      <c r="C154" s="523" t="s">
        <v>507</v>
      </c>
      <c r="D154" s="520">
        <v>2</v>
      </c>
      <c r="E154" s="515">
        <v>24</v>
      </c>
      <c r="F154" s="515">
        <v>26</v>
      </c>
      <c r="G154" s="515"/>
      <c r="H154" s="515"/>
      <c r="I154" s="515"/>
      <c r="J154" s="515"/>
      <c r="K154" s="515"/>
      <c r="L154" s="515"/>
      <c r="M154" s="516"/>
      <c r="N154" s="435"/>
      <c r="O154"/>
      <c r="P154"/>
    </row>
    <row r="155" spans="1:16" ht="15.75">
      <c r="A155" s="560" t="s">
        <v>192</v>
      </c>
      <c r="B155" s="592">
        <v>2101</v>
      </c>
      <c r="C155" s="523" t="s">
        <v>193</v>
      </c>
      <c r="D155" s="520">
        <v>2</v>
      </c>
      <c r="E155" s="520">
        <v>21</v>
      </c>
      <c r="F155" s="520"/>
      <c r="G155" s="520"/>
      <c r="H155" s="520"/>
      <c r="I155" s="520"/>
      <c r="J155" s="520"/>
      <c r="K155" s="520"/>
      <c r="L155" s="520"/>
      <c r="M155" s="521"/>
      <c r="N155" s="435"/>
      <c r="O155"/>
      <c r="P155"/>
    </row>
    <row r="156" spans="1:16" ht="15.75">
      <c r="A156" s="560" t="s">
        <v>192</v>
      </c>
      <c r="B156" s="592">
        <v>2104</v>
      </c>
      <c r="C156" s="523" t="s">
        <v>196</v>
      </c>
      <c r="D156" s="515">
        <v>2</v>
      </c>
      <c r="E156" s="515">
        <v>21</v>
      </c>
      <c r="F156" s="515"/>
      <c r="G156" s="515"/>
      <c r="H156" s="515"/>
      <c r="I156" s="515"/>
      <c r="J156" s="515"/>
      <c r="K156" s="515"/>
      <c r="L156" s="515"/>
      <c r="M156" s="516"/>
      <c r="N156" s="435"/>
      <c r="O156"/>
      <c r="P156"/>
    </row>
    <row r="157" spans="1:16" ht="15.75">
      <c r="A157" s="563" t="s">
        <v>192</v>
      </c>
      <c r="B157" s="592">
        <v>2107</v>
      </c>
      <c r="C157" s="523" t="s">
        <v>199</v>
      </c>
      <c r="D157" s="520">
        <v>2</v>
      </c>
      <c r="E157" s="520">
        <v>21</v>
      </c>
      <c r="F157" s="520">
        <v>22</v>
      </c>
      <c r="G157" s="520"/>
      <c r="H157" s="520"/>
      <c r="I157" s="520"/>
      <c r="J157" s="520"/>
      <c r="K157" s="520"/>
      <c r="L157" s="520"/>
      <c r="M157" s="521"/>
      <c r="N157" s="435"/>
      <c r="O157"/>
      <c r="P157"/>
    </row>
    <row r="158" spans="1:16" ht="15.75">
      <c r="A158" s="563" t="s">
        <v>192</v>
      </c>
      <c r="B158" s="592">
        <v>2110</v>
      </c>
      <c r="C158" s="523" t="s">
        <v>202</v>
      </c>
      <c r="D158" s="520">
        <v>2</v>
      </c>
      <c r="E158" s="520">
        <v>25</v>
      </c>
      <c r="F158" s="520"/>
      <c r="G158" s="520"/>
      <c r="H158" s="520"/>
      <c r="I158" s="520"/>
      <c r="J158" s="520"/>
      <c r="K158" s="520"/>
      <c r="L158" s="520"/>
      <c r="M158" s="521"/>
      <c r="O158"/>
      <c r="P158"/>
    </row>
    <row r="159" spans="1:16" ht="15.75">
      <c r="A159" s="563" t="s">
        <v>192</v>
      </c>
      <c r="B159" s="592">
        <v>2111</v>
      </c>
      <c r="C159" s="523" t="s">
        <v>203</v>
      </c>
      <c r="D159" s="520">
        <v>2</v>
      </c>
      <c r="E159" s="520">
        <v>21</v>
      </c>
      <c r="F159" s="520">
        <v>22</v>
      </c>
      <c r="G159" s="520"/>
      <c r="H159" s="520"/>
      <c r="I159" s="520"/>
      <c r="J159" s="520"/>
      <c r="K159" s="520"/>
      <c r="L159" s="520"/>
      <c r="M159" s="521"/>
      <c r="O159"/>
      <c r="P159"/>
    </row>
    <row r="160" spans="1:16" ht="15.75">
      <c r="A160" s="563" t="s">
        <v>192</v>
      </c>
      <c r="B160" s="592">
        <v>2112</v>
      </c>
      <c r="C160" s="523" t="s">
        <v>204</v>
      </c>
      <c r="D160" s="520">
        <v>2</v>
      </c>
      <c r="E160" s="520">
        <v>9</v>
      </c>
      <c r="F160" s="520"/>
      <c r="G160" s="520"/>
      <c r="H160" s="520"/>
      <c r="I160" s="520"/>
      <c r="J160" s="520"/>
      <c r="K160" s="520"/>
      <c r="L160" s="520"/>
      <c r="M160" s="521"/>
      <c r="O160"/>
      <c r="P160"/>
    </row>
    <row r="161" spans="1:16" ht="15.75">
      <c r="A161" s="563" t="s">
        <v>192</v>
      </c>
      <c r="B161" s="592">
        <v>2113</v>
      </c>
      <c r="C161" s="523" t="s">
        <v>205</v>
      </c>
      <c r="D161" s="520">
        <v>2</v>
      </c>
      <c r="E161" s="520">
        <v>26</v>
      </c>
      <c r="F161" s="520"/>
      <c r="G161" s="520"/>
      <c r="H161" s="520"/>
      <c r="I161" s="520"/>
      <c r="J161" s="520"/>
      <c r="K161" s="520"/>
      <c r="L161" s="520"/>
      <c r="M161" s="521"/>
      <c r="O161"/>
      <c r="P161"/>
    </row>
    <row r="162" spans="1:16" ht="15.75">
      <c r="A162" s="563" t="s">
        <v>192</v>
      </c>
      <c r="B162" s="592">
        <v>2114</v>
      </c>
      <c r="C162" s="523" t="s">
        <v>206</v>
      </c>
      <c r="D162" s="520">
        <v>2</v>
      </c>
      <c r="E162" s="520">
        <v>21</v>
      </c>
      <c r="F162" s="520">
        <v>22</v>
      </c>
      <c r="G162" s="520"/>
      <c r="H162" s="520"/>
      <c r="I162" s="520"/>
      <c r="J162" s="520"/>
      <c r="K162" s="520"/>
      <c r="L162" s="520"/>
      <c r="M162" s="521"/>
      <c r="O162"/>
      <c r="P162"/>
    </row>
    <row r="163" spans="1:16" ht="15.75">
      <c r="A163" s="563" t="s">
        <v>207</v>
      </c>
      <c r="B163" s="592">
        <v>2115</v>
      </c>
      <c r="C163" s="523" t="s">
        <v>208</v>
      </c>
      <c r="D163" s="520">
        <v>2</v>
      </c>
      <c r="E163" s="520">
        <v>21</v>
      </c>
      <c r="F163" s="520"/>
      <c r="G163" s="520"/>
      <c r="H163" s="520"/>
      <c r="I163" s="520"/>
      <c r="J163" s="520"/>
      <c r="K163" s="520"/>
      <c r="L163" s="520"/>
      <c r="M163" s="521"/>
      <c r="O163"/>
      <c r="P163"/>
    </row>
    <row r="164" spans="1:16" ht="15.75">
      <c r="A164" s="563" t="s">
        <v>207</v>
      </c>
      <c r="B164" s="592">
        <v>2116</v>
      </c>
      <c r="C164" s="523" t="s">
        <v>209</v>
      </c>
      <c r="D164" s="520">
        <v>2</v>
      </c>
      <c r="E164" s="520">
        <v>24</v>
      </c>
      <c r="F164" s="520">
        <v>26</v>
      </c>
      <c r="G164" s="520"/>
      <c r="H164" s="520"/>
      <c r="I164" s="520"/>
      <c r="J164" s="520"/>
      <c r="K164" s="520"/>
      <c r="L164" s="520"/>
      <c r="M164" s="521"/>
      <c r="O164"/>
      <c r="P164"/>
    </row>
    <row r="165" spans="1:16" ht="15.75">
      <c r="A165" s="563" t="s">
        <v>207</v>
      </c>
      <c r="B165" s="592">
        <v>2118</v>
      </c>
      <c r="C165" s="523" t="s">
        <v>509</v>
      </c>
      <c r="D165" s="520">
        <v>2</v>
      </c>
      <c r="E165" s="520">
        <v>21</v>
      </c>
      <c r="F165" s="520">
        <v>27</v>
      </c>
      <c r="G165" s="520"/>
      <c r="H165" s="520"/>
      <c r="I165" s="520"/>
      <c r="J165" s="520"/>
      <c r="K165" s="520"/>
      <c r="L165" s="520"/>
      <c r="M165" s="521"/>
      <c r="O165"/>
      <c r="P165"/>
    </row>
    <row r="166" spans="1:16" ht="15.75">
      <c r="A166" s="563" t="s">
        <v>214</v>
      </c>
      <c r="B166" s="592">
        <v>2201</v>
      </c>
      <c r="C166" s="523" t="s">
        <v>215</v>
      </c>
      <c r="D166" s="520">
        <v>2</v>
      </c>
      <c r="E166" s="520">
        <v>26</v>
      </c>
      <c r="F166" s="520"/>
      <c r="G166" s="520"/>
      <c r="H166" s="520"/>
      <c r="I166" s="520"/>
      <c r="J166" s="520"/>
      <c r="K166" s="520"/>
      <c r="L166" s="520"/>
      <c r="M166" s="521"/>
      <c r="O166"/>
      <c r="P166"/>
    </row>
    <row r="167" spans="1:16" ht="15.75">
      <c r="A167" s="563" t="s">
        <v>214</v>
      </c>
      <c r="B167" s="592">
        <v>2207</v>
      </c>
      <c r="C167" s="523" t="s">
        <v>221</v>
      </c>
      <c r="D167" s="520">
        <v>2</v>
      </c>
      <c r="E167" s="520">
        <v>21</v>
      </c>
      <c r="F167" s="520">
        <v>22</v>
      </c>
      <c r="G167" s="520"/>
      <c r="H167" s="520"/>
      <c r="I167" s="520"/>
      <c r="J167" s="520"/>
      <c r="K167" s="520"/>
      <c r="L167" s="520"/>
      <c r="M167" s="521"/>
      <c r="O167"/>
      <c r="P167"/>
    </row>
    <row r="168" spans="1:16" ht="15.75">
      <c r="A168" s="563" t="s">
        <v>214</v>
      </c>
      <c r="B168" s="592">
        <v>2209</v>
      </c>
      <c r="C168" s="523" t="s">
        <v>223</v>
      </c>
      <c r="D168" s="520">
        <v>2</v>
      </c>
      <c r="E168" s="520">
        <v>25</v>
      </c>
      <c r="F168" s="520"/>
      <c r="G168" s="520"/>
      <c r="H168" s="520"/>
      <c r="I168" s="520"/>
      <c r="J168" s="520"/>
      <c r="K168" s="520"/>
      <c r="L168" s="520"/>
      <c r="M168" s="521"/>
      <c r="O168"/>
      <c r="P168"/>
    </row>
    <row r="169" spans="1:16" ht="15.75">
      <c r="A169" s="560" t="s">
        <v>224</v>
      </c>
      <c r="B169" s="592">
        <v>2304</v>
      </c>
      <c r="C169" s="523" t="s">
        <v>228</v>
      </c>
      <c r="D169" s="520">
        <v>2</v>
      </c>
      <c r="E169" s="520">
        <v>25</v>
      </c>
      <c r="F169" s="520"/>
      <c r="G169" s="520"/>
      <c r="H169" s="520"/>
      <c r="I169" s="520"/>
      <c r="J169" s="520"/>
      <c r="K169" s="520"/>
      <c r="L169" s="520"/>
      <c r="M169" s="521"/>
      <c r="O169"/>
      <c r="P169"/>
    </row>
    <row r="170" spans="1:16" ht="15.75">
      <c r="A170" s="560" t="s">
        <v>233</v>
      </c>
      <c r="B170" s="592">
        <v>2402</v>
      </c>
      <c r="C170" s="548" t="s">
        <v>235</v>
      </c>
      <c r="D170" s="520">
        <v>2</v>
      </c>
      <c r="E170" s="520">
        <v>27</v>
      </c>
      <c r="F170" s="520"/>
      <c r="G170" s="520"/>
      <c r="H170" s="520"/>
      <c r="I170" s="520"/>
      <c r="J170" s="520"/>
      <c r="K170" s="520"/>
      <c r="L170" s="520"/>
      <c r="M170" s="521"/>
      <c r="O170"/>
      <c r="P170"/>
    </row>
    <row r="171" spans="1:16" ht="15.75">
      <c r="A171" s="560" t="s">
        <v>233</v>
      </c>
      <c r="B171" s="592">
        <v>2405</v>
      </c>
      <c r="C171" s="548" t="s">
        <v>238</v>
      </c>
      <c r="D171" s="520">
        <v>2</v>
      </c>
      <c r="E171" s="520">
        <v>26</v>
      </c>
      <c r="F171" s="520"/>
      <c r="G171" s="520"/>
      <c r="H171" s="520"/>
      <c r="I171" s="520"/>
      <c r="J171" s="520"/>
      <c r="K171" s="520"/>
      <c r="L171" s="520"/>
      <c r="M171" s="521"/>
      <c r="O171"/>
      <c r="P171"/>
    </row>
    <row r="172" spans="1:16" ht="15.75">
      <c r="A172" s="563" t="s">
        <v>244</v>
      </c>
      <c r="B172" s="592">
        <v>2503</v>
      </c>
      <c r="C172" s="548" t="s">
        <v>247</v>
      </c>
      <c r="D172" s="520">
        <v>2</v>
      </c>
      <c r="E172" s="520">
        <v>21</v>
      </c>
      <c r="F172" s="520">
        <v>22</v>
      </c>
      <c r="G172" s="520"/>
      <c r="H172" s="520"/>
      <c r="I172" s="520"/>
      <c r="J172" s="520"/>
      <c r="K172" s="520"/>
      <c r="L172" s="520"/>
      <c r="M172" s="521"/>
    </row>
    <row r="173" spans="1:16" ht="15.75">
      <c r="A173" s="560" t="s">
        <v>244</v>
      </c>
      <c r="B173" s="592">
        <v>2504</v>
      </c>
      <c r="C173" s="548" t="s">
        <v>248</v>
      </c>
      <c r="D173" s="520">
        <v>2</v>
      </c>
      <c r="E173" s="520">
        <v>25</v>
      </c>
      <c r="F173" s="520">
        <v>27</v>
      </c>
      <c r="G173" s="520"/>
      <c r="H173" s="520"/>
      <c r="I173" s="520"/>
      <c r="J173" s="520"/>
      <c r="K173" s="520"/>
      <c r="L173" s="520"/>
      <c r="M173" s="521"/>
    </row>
    <row r="174" spans="1:16" ht="15.75">
      <c r="A174" s="560" t="s">
        <v>244</v>
      </c>
      <c r="B174" s="592">
        <v>2505</v>
      </c>
      <c r="C174" s="548" t="s">
        <v>249</v>
      </c>
      <c r="D174" s="520">
        <v>2</v>
      </c>
      <c r="E174" s="520">
        <v>9</v>
      </c>
      <c r="F174" s="520"/>
      <c r="G174" s="520"/>
      <c r="H174" s="520"/>
      <c r="I174" s="520"/>
      <c r="J174" s="520"/>
      <c r="K174" s="520"/>
      <c r="L174" s="520"/>
      <c r="M174" s="521"/>
    </row>
    <row r="175" spans="1:16" ht="15.75">
      <c r="A175" s="570" t="s">
        <v>244</v>
      </c>
      <c r="B175" s="589">
        <v>2507</v>
      </c>
      <c r="C175" s="549" t="s">
        <v>251</v>
      </c>
      <c r="D175" s="518">
        <v>2</v>
      </c>
      <c r="E175" s="518">
        <v>27</v>
      </c>
      <c r="F175" s="518"/>
      <c r="G175" s="518"/>
      <c r="H175" s="518"/>
      <c r="I175" s="518"/>
      <c r="J175" s="518"/>
      <c r="K175" s="518"/>
      <c r="L175" s="518"/>
      <c r="M175" s="524"/>
    </row>
    <row r="176" spans="1:16" ht="15.75">
      <c r="A176" s="570" t="s">
        <v>244</v>
      </c>
      <c r="B176" s="589">
        <v>2508</v>
      </c>
      <c r="C176" s="519" t="s">
        <v>252</v>
      </c>
      <c r="D176" s="518">
        <v>2</v>
      </c>
      <c r="E176" s="518">
        <v>25</v>
      </c>
      <c r="F176" s="518"/>
      <c r="G176" s="518"/>
      <c r="H176" s="518"/>
      <c r="I176" s="518"/>
      <c r="J176" s="518"/>
      <c r="K176" s="518"/>
      <c r="L176" s="518"/>
      <c r="M176" s="524"/>
    </row>
    <row r="177" spans="1:13" s="449" customFormat="1" ht="15.75">
      <c r="A177" s="574" t="s">
        <v>244</v>
      </c>
      <c r="B177" s="589">
        <v>2509</v>
      </c>
      <c r="C177" s="519" t="s">
        <v>253</v>
      </c>
      <c r="D177" s="518">
        <v>2</v>
      </c>
      <c r="E177" s="518">
        <v>21</v>
      </c>
      <c r="F177" s="518"/>
      <c r="G177" s="518"/>
      <c r="H177" s="518"/>
      <c r="I177" s="518"/>
      <c r="J177" s="518"/>
      <c r="K177" s="518"/>
      <c r="L177" s="518"/>
      <c r="M177" s="524"/>
    </row>
    <row r="178" spans="1:13" ht="15.75">
      <c r="A178" s="570" t="s">
        <v>260</v>
      </c>
      <c r="B178" s="589">
        <v>2801</v>
      </c>
      <c r="C178" s="519" t="s">
        <v>261</v>
      </c>
      <c r="D178" s="518">
        <v>2</v>
      </c>
      <c r="E178" s="518">
        <v>21</v>
      </c>
      <c r="F178" s="518">
        <v>22</v>
      </c>
      <c r="G178" s="518"/>
      <c r="H178" s="518"/>
      <c r="I178" s="518"/>
      <c r="J178" s="518"/>
      <c r="K178" s="518"/>
      <c r="L178" s="518"/>
      <c r="M178" s="524"/>
    </row>
    <row r="179" spans="1:13" ht="15.75">
      <c r="A179" s="570" t="s">
        <v>265</v>
      </c>
      <c r="B179" s="589">
        <v>2902</v>
      </c>
      <c r="C179" s="519" t="s">
        <v>267</v>
      </c>
      <c r="D179" s="518">
        <v>2</v>
      </c>
      <c r="E179" s="518">
        <v>28</v>
      </c>
      <c r="F179" s="518"/>
      <c r="G179" s="518"/>
      <c r="H179" s="518"/>
      <c r="I179" s="518"/>
      <c r="J179" s="518"/>
      <c r="K179" s="518"/>
      <c r="L179" s="518"/>
      <c r="M179" s="524"/>
    </row>
    <row r="180" spans="1:13" ht="15.75">
      <c r="A180" s="560" t="s">
        <v>265</v>
      </c>
      <c r="B180" s="592">
        <v>2904</v>
      </c>
      <c r="C180" s="523" t="s">
        <v>269</v>
      </c>
      <c r="D180" s="520">
        <v>2</v>
      </c>
      <c r="E180" s="520">
        <v>21</v>
      </c>
      <c r="F180" s="520">
        <v>27</v>
      </c>
      <c r="G180" s="520"/>
      <c r="H180" s="520"/>
      <c r="I180" s="520"/>
      <c r="J180" s="520"/>
      <c r="K180" s="520"/>
      <c r="L180" s="520"/>
      <c r="M180" s="521"/>
    </row>
    <row r="181" spans="1:13" ht="15.75">
      <c r="A181" s="560" t="s">
        <v>270</v>
      </c>
      <c r="B181" s="592">
        <v>3002</v>
      </c>
      <c r="C181" s="523" t="s">
        <v>273</v>
      </c>
      <c r="D181" s="520">
        <v>2</v>
      </c>
      <c r="E181" s="520">
        <v>21</v>
      </c>
      <c r="F181" s="520">
        <v>22</v>
      </c>
      <c r="G181" s="520"/>
      <c r="H181" s="520"/>
      <c r="I181" s="520"/>
      <c r="J181" s="520"/>
      <c r="K181" s="520"/>
      <c r="L181" s="520"/>
      <c r="M181" s="521"/>
    </row>
    <row r="182" spans="1:13" ht="15.75">
      <c r="A182" s="560" t="s">
        <v>278</v>
      </c>
      <c r="B182" s="592">
        <v>3103</v>
      </c>
      <c r="C182" s="523" t="s">
        <v>279</v>
      </c>
      <c r="D182" s="520">
        <v>2</v>
      </c>
      <c r="E182" s="520">
        <v>21</v>
      </c>
      <c r="F182" s="520"/>
      <c r="G182" s="520"/>
      <c r="H182" s="520"/>
      <c r="I182" s="520"/>
      <c r="J182" s="520"/>
      <c r="K182" s="520"/>
      <c r="L182" s="520"/>
      <c r="M182" s="521"/>
    </row>
    <row r="183" spans="1:13" ht="15.75">
      <c r="A183" s="560" t="s">
        <v>281</v>
      </c>
      <c r="B183" s="592">
        <v>3211</v>
      </c>
      <c r="C183" s="523" t="s">
        <v>292</v>
      </c>
      <c r="D183" s="520">
        <v>2</v>
      </c>
      <c r="E183" s="520">
        <v>26</v>
      </c>
      <c r="F183" s="520"/>
      <c r="G183" s="520"/>
      <c r="H183" s="520"/>
      <c r="I183" s="520"/>
      <c r="J183" s="520"/>
      <c r="K183" s="520"/>
      <c r="L183" s="520"/>
      <c r="M183" s="521"/>
    </row>
    <row r="184" spans="1:13" ht="15.75">
      <c r="A184" s="560" t="s">
        <v>281</v>
      </c>
      <c r="B184" s="592">
        <v>3212</v>
      </c>
      <c r="C184" s="523" t="s">
        <v>293</v>
      </c>
      <c r="D184" s="520">
        <v>2</v>
      </c>
      <c r="E184" s="520">
        <v>21</v>
      </c>
      <c r="F184" s="520">
        <v>22</v>
      </c>
      <c r="G184" s="520"/>
      <c r="H184" s="520"/>
      <c r="I184" s="520"/>
      <c r="J184" s="520"/>
      <c r="K184" s="520"/>
      <c r="L184" s="520"/>
      <c r="M184" s="521"/>
    </row>
    <row r="185" spans="1:13" ht="15.75">
      <c r="A185" s="560" t="s">
        <v>294</v>
      </c>
      <c r="B185" s="592">
        <v>3302</v>
      </c>
      <c r="C185" s="523" t="s">
        <v>296</v>
      </c>
      <c r="D185" s="520">
        <v>2</v>
      </c>
      <c r="E185" s="520">
        <v>24</v>
      </c>
      <c r="F185" s="520"/>
      <c r="G185" s="520"/>
      <c r="H185" s="520"/>
      <c r="I185" s="520"/>
      <c r="J185" s="520"/>
      <c r="K185" s="520"/>
      <c r="L185" s="520"/>
      <c r="M185" s="521"/>
    </row>
    <row r="186" spans="1:13" ht="15.75">
      <c r="A186" s="570" t="s">
        <v>297</v>
      </c>
      <c r="B186" s="589">
        <v>3403</v>
      </c>
      <c r="C186" s="519" t="s">
        <v>300</v>
      </c>
      <c r="D186" s="520">
        <v>2</v>
      </c>
      <c r="E186" s="520">
        <v>21</v>
      </c>
      <c r="F186" s="520">
        <v>22</v>
      </c>
      <c r="G186" s="520">
        <v>24</v>
      </c>
      <c r="H186" s="520"/>
      <c r="I186" s="520"/>
      <c r="J186" s="520"/>
      <c r="K186" s="520"/>
      <c r="L186" s="520"/>
      <c r="M186" s="521"/>
    </row>
    <row r="187" spans="1:13" ht="15.75">
      <c r="A187" s="570" t="s">
        <v>307</v>
      </c>
      <c r="B187" s="592">
        <v>3705</v>
      </c>
      <c r="C187" s="523" t="s">
        <v>313</v>
      </c>
      <c r="D187" s="520">
        <v>2</v>
      </c>
      <c r="E187" s="520">
        <v>26</v>
      </c>
      <c r="F187" s="520"/>
      <c r="G187" s="520"/>
      <c r="H187" s="520"/>
      <c r="I187" s="520"/>
      <c r="J187" s="520"/>
      <c r="K187" s="520"/>
      <c r="L187" s="520"/>
      <c r="M187" s="521"/>
    </row>
    <row r="188" spans="1:13" ht="15.75">
      <c r="A188" s="570" t="s">
        <v>319</v>
      </c>
      <c r="B188" s="592">
        <v>3804</v>
      </c>
      <c r="C188" s="523" t="s">
        <v>320</v>
      </c>
      <c r="D188" s="520">
        <v>2</v>
      </c>
      <c r="E188" s="520">
        <v>21</v>
      </c>
      <c r="F188" s="520">
        <v>22</v>
      </c>
      <c r="G188" s="520"/>
      <c r="H188" s="520"/>
      <c r="I188" s="520"/>
      <c r="J188" s="520"/>
      <c r="K188" s="520"/>
      <c r="L188" s="520"/>
      <c r="M188" s="521"/>
    </row>
    <row r="189" spans="1:13" s="449" customFormat="1" ht="15.75">
      <c r="A189" s="570" t="s">
        <v>323</v>
      </c>
      <c r="B189" s="589">
        <v>4002</v>
      </c>
      <c r="C189" s="519" t="s">
        <v>325</v>
      </c>
      <c r="D189" s="520">
        <v>2</v>
      </c>
      <c r="E189" s="520">
        <v>21</v>
      </c>
      <c r="F189" s="520">
        <v>22</v>
      </c>
      <c r="G189" s="520"/>
      <c r="H189" s="520"/>
      <c r="I189" s="520"/>
      <c r="J189" s="520"/>
      <c r="K189" s="520"/>
      <c r="L189" s="520"/>
      <c r="M189" s="521"/>
    </row>
    <row r="190" spans="1:13" ht="15.75">
      <c r="A190" s="570" t="s">
        <v>333</v>
      </c>
      <c r="B190" s="589">
        <v>4201</v>
      </c>
      <c r="C190" s="519" t="s">
        <v>334</v>
      </c>
      <c r="D190" s="518">
        <v>2</v>
      </c>
      <c r="E190" s="553">
        <v>21</v>
      </c>
      <c r="F190" s="553">
        <v>22</v>
      </c>
      <c r="G190" s="553"/>
      <c r="H190" s="553"/>
      <c r="I190" s="553"/>
      <c r="J190" s="553"/>
      <c r="K190" s="553"/>
      <c r="L190" s="553"/>
      <c r="M190" s="594"/>
    </row>
    <row r="191" spans="1:13" ht="15.75">
      <c r="A191" s="570" t="s">
        <v>333</v>
      </c>
      <c r="B191" s="589">
        <v>4202</v>
      </c>
      <c r="C191" s="527" t="s">
        <v>335</v>
      </c>
      <c r="D191" s="526">
        <v>2</v>
      </c>
      <c r="E191" s="526">
        <v>21</v>
      </c>
      <c r="F191" s="526"/>
      <c r="G191" s="526"/>
      <c r="H191" s="526"/>
      <c r="I191" s="526"/>
      <c r="J191" s="526"/>
      <c r="K191" s="526"/>
      <c r="L191" s="526"/>
      <c r="M191" s="528"/>
    </row>
    <row r="192" spans="1:13" ht="15.75">
      <c r="A192" s="570" t="s">
        <v>352</v>
      </c>
      <c r="B192" s="589">
        <v>4408</v>
      </c>
      <c r="C192" s="527" t="s">
        <v>354</v>
      </c>
      <c r="D192" s="526">
        <v>2</v>
      </c>
      <c r="E192" s="526">
        <v>21</v>
      </c>
      <c r="F192" s="526">
        <v>22</v>
      </c>
      <c r="G192" s="526">
        <v>26</v>
      </c>
      <c r="H192" s="526"/>
      <c r="I192" s="526"/>
      <c r="J192" s="526"/>
      <c r="K192" s="526"/>
      <c r="L192" s="526"/>
      <c r="M192" s="528"/>
    </row>
    <row r="193" spans="1:13" ht="15.75">
      <c r="A193" s="570" t="s">
        <v>356</v>
      </c>
      <c r="B193" s="589">
        <v>4502</v>
      </c>
      <c r="C193" s="519" t="s">
        <v>358</v>
      </c>
      <c r="D193" s="520">
        <v>2</v>
      </c>
      <c r="E193" s="520">
        <v>26</v>
      </c>
      <c r="F193" s="520"/>
      <c r="G193" s="520"/>
      <c r="H193" s="520"/>
      <c r="I193" s="520"/>
      <c r="J193" s="520"/>
      <c r="K193" s="520"/>
      <c r="L193" s="520"/>
      <c r="M193" s="521"/>
    </row>
    <row r="194" spans="1:13" ht="15.75">
      <c r="A194" s="570" t="s">
        <v>356</v>
      </c>
      <c r="B194" s="589">
        <v>4503</v>
      </c>
      <c r="C194" s="519" t="s">
        <v>359</v>
      </c>
      <c r="D194" s="520">
        <v>2</v>
      </c>
      <c r="E194" s="520">
        <v>26</v>
      </c>
      <c r="F194" s="520"/>
      <c r="G194" s="520"/>
      <c r="H194" s="520"/>
      <c r="I194" s="520"/>
      <c r="J194" s="520"/>
      <c r="K194" s="520"/>
      <c r="L194" s="520"/>
      <c r="M194" s="521"/>
    </row>
    <row r="195" spans="1:13" ht="15.75">
      <c r="A195" s="570" t="s">
        <v>356</v>
      </c>
      <c r="B195" s="589">
        <v>4507</v>
      </c>
      <c r="C195" s="519" t="s">
        <v>363</v>
      </c>
      <c r="D195" s="520">
        <v>2</v>
      </c>
      <c r="E195" s="520">
        <v>23</v>
      </c>
      <c r="F195" s="520"/>
      <c r="G195" s="520"/>
      <c r="H195" s="520"/>
      <c r="I195" s="520"/>
      <c r="J195" s="520"/>
      <c r="K195" s="520"/>
      <c r="L195" s="520"/>
      <c r="M195" s="521"/>
    </row>
    <row r="196" spans="1:13" ht="15.75">
      <c r="A196" s="570" t="s">
        <v>356</v>
      </c>
      <c r="B196" s="589">
        <v>4508</v>
      </c>
      <c r="C196" s="519" t="s">
        <v>364</v>
      </c>
      <c r="D196" s="520">
        <v>2</v>
      </c>
      <c r="E196" s="520">
        <v>22</v>
      </c>
      <c r="F196" s="520"/>
      <c r="G196" s="520"/>
      <c r="H196" s="520"/>
      <c r="I196" s="520"/>
      <c r="J196" s="520"/>
      <c r="K196" s="520"/>
      <c r="L196" s="520"/>
      <c r="M196" s="521"/>
    </row>
    <row r="197" spans="1:13" ht="15.75">
      <c r="A197" s="570" t="s">
        <v>356</v>
      </c>
      <c r="B197" s="589">
        <v>4509</v>
      </c>
      <c r="C197" s="519" t="s">
        <v>365</v>
      </c>
      <c r="D197" s="520">
        <v>2</v>
      </c>
      <c r="E197" s="520">
        <v>22</v>
      </c>
      <c r="F197" s="520"/>
      <c r="G197" s="520"/>
      <c r="H197" s="520"/>
      <c r="I197" s="520"/>
      <c r="J197" s="520"/>
      <c r="K197" s="520"/>
      <c r="L197" s="520"/>
      <c r="M197" s="521"/>
    </row>
    <row r="198" spans="1:13" ht="15.75">
      <c r="A198" s="570" t="s">
        <v>356</v>
      </c>
      <c r="B198" s="589">
        <v>4510</v>
      </c>
      <c r="C198" s="519" t="s">
        <v>366</v>
      </c>
      <c r="D198" s="520">
        <v>2</v>
      </c>
      <c r="E198" s="520">
        <v>21</v>
      </c>
      <c r="F198" s="520"/>
      <c r="G198" s="520"/>
      <c r="H198" s="520"/>
      <c r="I198" s="520"/>
      <c r="J198" s="520"/>
      <c r="K198" s="520"/>
      <c r="L198" s="520"/>
      <c r="M198" s="521"/>
    </row>
    <row r="199" spans="1:13" ht="15.75">
      <c r="A199" s="570" t="s">
        <v>356</v>
      </c>
      <c r="B199" s="589">
        <v>4511</v>
      </c>
      <c r="C199" s="519" t="s">
        <v>514</v>
      </c>
      <c r="D199" s="520">
        <v>2</v>
      </c>
      <c r="E199" s="520">
        <v>23</v>
      </c>
      <c r="F199" s="520"/>
      <c r="G199" s="520"/>
      <c r="H199" s="520"/>
      <c r="I199" s="520"/>
      <c r="J199" s="520"/>
      <c r="K199" s="520"/>
      <c r="L199" s="520"/>
      <c r="M199" s="521"/>
    </row>
    <row r="200" spans="1:13" ht="15.75">
      <c r="A200" s="570" t="s">
        <v>368</v>
      </c>
      <c r="B200" s="589">
        <v>4601</v>
      </c>
      <c r="C200" s="519" t="s">
        <v>369</v>
      </c>
      <c r="D200" s="520">
        <v>2</v>
      </c>
      <c r="E200" s="520">
        <v>21</v>
      </c>
      <c r="F200" s="520"/>
      <c r="G200" s="520"/>
      <c r="H200" s="520"/>
      <c r="I200" s="520"/>
      <c r="J200" s="520"/>
      <c r="K200" s="520"/>
      <c r="L200" s="520"/>
      <c r="M200" s="521"/>
    </row>
    <row r="201" spans="1:13" ht="15.75">
      <c r="A201" s="570" t="s">
        <v>368</v>
      </c>
      <c r="B201" s="589">
        <v>4605</v>
      </c>
      <c r="C201" s="519" t="s">
        <v>373</v>
      </c>
      <c r="D201" s="520">
        <v>2</v>
      </c>
      <c r="E201" s="520">
        <v>26</v>
      </c>
      <c r="F201" s="520"/>
      <c r="G201" s="520"/>
      <c r="H201" s="520"/>
      <c r="I201" s="520"/>
      <c r="J201" s="520"/>
      <c r="K201" s="520"/>
      <c r="L201" s="520"/>
      <c r="M201" s="521"/>
    </row>
    <row r="202" spans="1:13" ht="15.75">
      <c r="A202" s="570" t="s">
        <v>368</v>
      </c>
      <c r="B202" s="589">
        <v>4606</v>
      </c>
      <c r="C202" s="519" t="s">
        <v>374</v>
      </c>
      <c r="D202" s="520">
        <v>2</v>
      </c>
      <c r="E202" s="520">
        <v>21</v>
      </c>
      <c r="F202" s="520"/>
      <c r="G202" s="520"/>
      <c r="H202" s="520"/>
      <c r="I202" s="520"/>
      <c r="J202" s="520"/>
      <c r="K202" s="520"/>
      <c r="L202" s="520"/>
      <c r="M202" s="521"/>
    </row>
    <row r="203" spans="1:13" ht="15.75">
      <c r="A203" s="570" t="s">
        <v>375</v>
      </c>
      <c r="B203" s="589">
        <v>4701</v>
      </c>
      <c r="C203" s="519" t="s">
        <v>376</v>
      </c>
      <c r="D203" s="520">
        <v>2</v>
      </c>
      <c r="E203" s="520">
        <v>21</v>
      </c>
      <c r="F203" s="520">
        <v>22</v>
      </c>
      <c r="G203" s="520"/>
      <c r="H203" s="520"/>
      <c r="I203" s="520"/>
      <c r="J203" s="520"/>
      <c r="K203" s="520"/>
      <c r="L203" s="520"/>
      <c r="M203" s="521"/>
    </row>
    <row r="204" spans="1:13" ht="15.75">
      <c r="A204" s="570" t="s">
        <v>375</v>
      </c>
      <c r="B204" s="589">
        <v>4702</v>
      </c>
      <c r="C204" s="519" t="s">
        <v>377</v>
      </c>
      <c r="D204" s="520">
        <v>2</v>
      </c>
      <c r="E204" s="520">
        <v>21</v>
      </c>
      <c r="F204" s="520">
        <v>22</v>
      </c>
      <c r="G204" s="520"/>
      <c r="H204" s="520"/>
      <c r="I204" s="520"/>
      <c r="J204" s="520"/>
      <c r="K204" s="520"/>
      <c r="L204" s="520"/>
      <c r="M204" s="521"/>
    </row>
    <row r="205" spans="1:13" ht="15.75">
      <c r="A205" s="576" t="s">
        <v>375</v>
      </c>
      <c r="B205" s="595">
        <v>4703</v>
      </c>
      <c r="C205" s="596" t="s">
        <v>515</v>
      </c>
      <c r="D205" s="515">
        <v>2</v>
      </c>
      <c r="E205" s="520">
        <v>22</v>
      </c>
      <c r="F205" s="520"/>
      <c r="G205" s="520"/>
      <c r="H205" s="520"/>
      <c r="I205" s="520"/>
      <c r="J205" s="520"/>
      <c r="K205" s="520"/>
      <c r="L205" s="520"/>
      <c r="M205" s="521"/>
    </row>
    <row r="206" spans="1:13" ht="15.75">
      <c r="A206" s="570" t="s">
        <v>375</v>
      </c>
      <c r="B206" s="589">
        <v>4704</v>
      </c>
      <c r="C206" s="519" t="s">
        <v>516</v>
      </c>
      <c r="D206" s="520">
        <v>2</v>
      </c>
      <c r="E206" s="520">
        <v>21</v>
      </c>
      <c r="F206" s="520">
        <v>22</v>
      </c>
      <c r="G206" s="520"/>
      <c r="H206" s="520"/>
      <c r="I206" s="520"/>
      <c r="J206" s="520"/>
      <c r="K206" s="520"/>
      <c r="L206" s="520"/>
      <c r="M206" s="521"/>
    </row>
    <row r="207" spans="1:13" ht="15.75">
      <c r="A207" s="570" t="s">
        <v>30</v>
      </c>
      <c r="B207" s="57" t="s">
        <v>40</v>
      </c>
      <c r="C207" s="23" t="s">
        <v>41</v>
      </c>
      <c r="D207" s="38">
        <v>3</v>
      </c>
      <c r="E207" s="38">
        <v>9</v>
      </c>
      <c r="F207" s="38">
        <v>22</v>
      </c>
      <c r="G207" s="38"/>
      <c r="H207" s="38"/>
      <c r="I207" s="38"/>
      <c r="J207" s="38"/>
      <c r="K207" s="38"/>
      <c r="L207" s="38"/>
      <c r="M207" s="390"/>
    </row>
    <row r="208" spans="1:13" s="449" customFormat="1" ht="15.75">
      <c r="A208" s="561" t="s">
        <v>52</v>
      </c>
      <c r="B208" s="35" t="s">
        <v>59</v>
      </c>
      <c r="C208" s="43" t="s">
        <v>60</v>
      </c>
      <c r="D208" s="38">
        <v>3</v>
      </c>
      <c r="E208" s="38">
        <v>5</v>
      </c>
      <c r="F208" s="38"/>
      <c r="G208" s="38"/>
      <c r="H208" s="38"/>
      <c r="I208" s="38"/>
      <c r="J208" s="38"/>
      <c r="K208" s="38"/>
      <c r="L208" s="38"/>
      <c r="M208" s="390"/>
    </row>
    <row r="209" spans="1:13" ht="15.75">
      <c r="A209" s="561" t="s">
        <v>75</v>
      </c>
      <c r="B209" s="35" t="s">
        <v>80</v>
      </c>
      <c r="C209" s="43" t="s">
        <v>81</v>
      </c>
      <c r="D209" s="38">
        <v>3</v>
      </c>
      <c r="E209" s="38">
        <v>9</v>
      </c>
      <c r="F209" s="38"/>
      <c r="G209" s="38"/>
      <c r="H209" s="38"/>
      <c r="I209" s="38"/>
      <c r="J209" s="38"/>
      <c r="K209" s="38"/>
      <c r="L209" s="38"/>
      <c r="M209" s="390"/>
    </row>
    <row r="210" spans="1:13" ht="15.75">
      <c r="A210" s="563" t="s">
        <v>82</v>
      </c>
      <c r="B210" s="35" t="s">
        <v>94</v>
      </c>
      <c r="C210" s="43" t="s">
        <v>95</v>
      </c>
      <c r="D210" s="38">
        <v>3</v>
      </c>
      <c r="E210" s="38">
        <v>11</v>
      </c>
      <c r="F210" s="38"/>
      <c r="G210" s="38"/>
      <c r="H210" s="38"/>
      <c r="I210" s="38"/>
      <c r="J210" s="38"/>
      <c r="K210" s="38"/>
      <c r="L210" s="38"/>
      <c r="M210" s="390"/>
    </row>
    <row r="211" spans="1:13" ht="15.75">
      <c r="A211" s="563" t="s">
        <v>85</v>
      </c>
      <c r="B211" s="35" t="s">
        <v>108</v>
      </c>
      <c r="C211" s="43" t="s">
        <v>109</v>
      </c>
      <c r="D211" s="38">
        <v>3</v>
      </c>
      <c r="E211" s="38">
        <v>21</v>
      </c>
      <c r="F211" s="38">
        <v>23</v>
      </c>
      <c r="G211" s="38"/>
      <c r="H211" s="38"/>
      <c r="I211" s="38"/>
      <c r="J211" s="38"/>
      <c r="K211" s="38"/>
      <c r="L211" s="38"/>
      <c r="M211" s="390"/>
    </row>
    <row r="212" spans="1:13" ht="15.75">
      <c r="A212" s="563" t="s">
        <v>117</v>
      </c>
      <c r="B212" s="565">
        <v>1001</v>
      </c>
      <c r="C212" s="43" t="s">
        <v>491</v>
      </c>
      <c r="D212" s="38">
        <v>3</v>
      </c>
      <c r="E212" s="38">
        <v>1</v>
      </c>
      <c r="F212" s="38">
        <v>10</v>
      </c>
      <c r="G212" s="38">
        <v>21</v>
      </c>
      <c r="H212" s="38"/>
      <c r="I212" s="38"/>
      <c r="J212" s="38"/>
      <c r="K212" s="38"/>
      <c r="L212" s="38"/>
      <c r="M212" s="390"/>
    </row>
    <row r="213" spans="1:13" ht="15.75">
      <c r="A213" s="560" t="s">
        <v>117</v>
      </c>
      <c r="B213" s="562">
        <v>1002</v>
      </c>
      <c r="C213" s="228" t="s">
        <v>119</v>
      </c>
      <c r="D213" s="38">
        <v>3</v>
      </c>
      <c r="E213" s="38">
        <v>7</v>
      </c>
      <c r="F213" s="38">
        <v>22</v>
      </c>
      <c r="G213" s="38"/>
      <c r="H213" s="38"/>
      <c r="I213" s="38"/>
      <c r="J213" s="38"/>
      <c r="K213" s="38"/>
      <c r="L213" s="38"/>
      <c r="M213" s="390"/>
    </row>
    <row r="214" spans="1:13" ht="15.75">
      <c r="A214" s="563" t="s">
        <v>117</v>
      </c>
      <c r="B214" s="567">
        <v>1003</v>
      </c>
      <c r="C214" s="43" t="s">
        <v>120</v>
      </c>
      <c r="D214" s="38">
        <v>3</v>
      </c>
      <c r="E214" s="38">
        <v>7</v>
      </c>
      <c r="F214" s="38">
        <v>21</v>
      </c>
      <c r="G214" s="38"/>
      <c r="H214" s="38"/>
      <c r="I214" s="38"/>
      <c r="J214" s="38"/>
      <c r="K214" s="38"/>
      <c r="L214" s="38"/>
      <c r="M214" s="390"/>
    </row>
    <row r="215" spans="1:13" ht="15.75">
      <c r="A215" s="560" t="s">
        <v>117</v>
      </c>
      <c r="B215" s="562">
        <v>1004</v>
      </c>
      <c r="C215" s="228" t="s">
        <v>492</v>
      </c>
      <c r="D215" s="38">
        <v>3</v>
      </c>
      <c r="E215" s="38">
        <v>10</v>
      </c>
      <c r="F215" s="38">
        <v>11</v>
      </c>
      <c r="G215" s="38">
        <v>28</v>
      </c>
      <c r="H215" s="38"/>
      <c r="I215" s="38"/>
      <c r="J215" s="38"/>
      <c r="K215" s="38"/>
      <c r="L215" s="38"/>
      <c r="M215" s="390"/>
    </row>
    <row r="216" spans="1:13" ht="15.75">
      <c r="A216" s="560" t="s">
        <v>128</v>
      </c>
      <c r="B216" s="562">
        <v>1201</v>
      </c>
      <c r="C216" s="228" t="s">
        <v>129</v>
      </c>
      <c r="D216" s="38">
        <v>3</v>
      </c>
      <c r="E216" s="38">
        <v>7</v>
      </c>
      <c r="F216" s="38">
        <v>21</v>
      </c>
      <c r="G216" s="38"/>
      <c r="H216" s="38"/>
      <c r="I216" s="38"/>
      <c r="J216" s="38"/>
      <c r="K216" s="38"/>
      <c r="L216" s="38"/>
      <c r="M216" s="390"/>
    </row>
    <row r="217" spans="1:13" ht="15.75">
      <c r="A217" s="560" t="s">
        <v>128</v>
      </c>
      <c r="B217" s="562">
        <v>1202</v>
      </c>
      <c r="C217" s="228" t="s">
        <v>130</v>
      </c>
      <c r="D217" s="38">
        <v>3</v>
      </c>
      <c r="E217" s="38">
        <v>7</v>
      </c>
      <c r="F217" s="38">
        <v>21</v>
      </c>
      <c r="G217" s="38"/>
      <c r="H217" s="38"/>
      <c r="I217" s="38"/>
      <c r="J217" s="38"/>
      <c r="K217" s="38"/>
      <c r="L217" s="38"/>
      <c r="M217" s="390"/>
    </row>
    <row r="218" spans="1:13" ht="15.75">
      <c r="A218" s="560" t="s">
        <v>131</v>
      </c>
      <c r="B218" s="562">
        <v>1301</v>
      </c>
      <c r="C218" s="228" t="s">
        <v>132</v>
      </c>
      <c r="D218" s="38">
        <v>3</v>
      </c>
      <c r="E218" s="38">
        <v>1</v>
      </c>
      <c r="F218" s="38">
        <v>2</v>
      </c>
      <c r="G218" s="38">
        <v>21</v>
      </c>
      <c r="H218" s="38">
        <v>22</v>
      </c>
      <c r="I218" s="38"/>
      <c r="J218" s="38"/>
      <c r="K218" s="38"/>
      <c r="L218" s="38"/>
      <c r="M218" s="390"/>
    </row>
    <row r="219" spans="1:13" s="449" customFormat="1" ht="15.75">
      <c r="A219" s="563" t="s">
        <v>526</v>
      </c>
      <c r="B219" s="567">
        <v>1302</v>
      </c>
      <c r="C219" s="43" t="s">
        <v>134</v>
      </c>
      <c r="D219" s="38">
        <v>3</v>
      </c>
      <c r="E219" s="38">
        <v>7</v>
      </c>
      <c r="F219" s="38">
        <v>27</v>
      </c>
      <c r="G219" s="38"/>
      <c r="H219" s="38"/>
      <c r="I219" s="38"/>
      <c r="J219" s="38"/>
      <c r="K219" s="38"/>
      <c r="L219" s="38"/>
      <c r="M219" s="390"/>
    </row>
    <row r="220" spans="1:13" ht="18" customHeight="1">
      <c r="A220" s="560" t="s">
        <v>142</v>
      </c>
      <c r="B220" s="562">
        <v>1506</v>
      </c>
      <c r="C220" s="228" t="s">
        <v>149</v>
      </c>
      <c r="D220" s="38">
        <v>3</v>
      </c>
      <c r="E220" s="38">
        <v>8</v>
      </c>
      <c r="F220" s="38">
        <v>27</v>
      </c>
      <c r="G220" s="38"/>
      <c r="H220" s="38"/>
      <c r="I220" s="38"/>
      <c r="J220" s="38"/>
      <c r="K220" s="38"/>
      <c r="L220" s="38"/>
      <c r="M220" s="390"/>
    </row>
    <row r="221" spans="1:13" ht="15.75">
      <c r="A221" s="560" t="s">
        <v>142</v>
      </c>
      <c r="B221" s="562">
        <v>1507</v>
      </c>
      <c r="C221" s="228" t="s">
        <v>150</v>
      </c>
      <c r="D221" s="38">
        <v>3</v>
      </c>
      <c r="E221" s="38">
        <v>8</v>
      </c>
      <c r="F221" s="38">
        <v>27</v>
      </c>
      <c r="G221" s="38"/>
      <c r="H221" s="38"/>
      <c r="I221" s="38"/>
      <c r="J221" s="38"/>
      <c r="K221" s="38"/>
      <c r="L221" s="38"/>
      <c r="M221" s="390"/>
    </row>
    <row r="222" spans="1:13" ht="15.75">
      <c r="A222" s="560" t="s">
        <v>167</v>
      </c>
      <c r="B222" s="562">
        <v>1801</v>
      </c>
      <c r="C222" s="228" t="s">
        <v>168</v>
      </c>
      <c r="D222" s="38">
        <v>3</v>
      </c>
      <c r="E222" s="38">
        <v>7</v>
      </c>
      <c r="F222" s="38">
        <v>25</v>
      </c>
      <c r="G222" s="38"/>
      <c r="H222" s="38"/>
      <c r="I222" s="38"/>
      <c r="J222" s="38"/>
      <c r="K222" s="38"/>
      <c r="L222" s="38"/>
      <c r="M222" s="390"/>
    </row>
    <row r="223" spans="1:13" ht="15.75">
      <c r="A223" s="560" t="s">
        <v>167</v>
      </c>
      <c r="B223" s="562">
        <v>1802</v>
      </c>
      <c r="C223" s="228" t="s">
        <v>169</v>
      </c>
      <c r="D223" s="38">
        <v>3</v>
      </c>
      <c r="E223" s="38">
        <v>7</v>
      </c>
      <c r="F223" s="38">
        <v>25</v>
      </c>
      <c r="G223" s="38"/>
      <c r="H223" s="38"/>
      <c r="I223" s="38"/>
      <c r="J223" s="38"/>
      <c r="K223" s="38"/>
      <c r="L223" s="38"/>
      <c r="M223" s="390"/>
    </row>
    <row r="224" spans="1:13" ht="15.75">
      <c r="A224" s="560" t="s">
        <v>185</v>
      </c>
      <c r="B224" s="562">
        <v>2002</v>
      </c>
      <c r="C224" s="228" t="s">
        <v>189</v>
      </c>
      <c r="D224" s="38">
        <v>3</v>
      </c>
      <c r="E224" s="38">
        <v>7</v>
      </c>
      <c r="F224" s="38"/>
      <c r="G224" s="38"/>
      <c r="H224" s="38"/>
      <c r="I224" s="38"/>
      <c r="J224" s="38"/>
      <c r="K224" s="38"/>
      <c r="L224" s="38"/>
      <c r="M224" s="390"/>
    </row>
    <row r="225" spans="1:13" ht="15.75">
      <c r="A225" s="560" t="s">
        <v>185</v>
      </c>
      <c r="B225" s="562">
        <v>2003</v>
      </c>
      <c r="C225" s="228" t="s">
        <v>191</v>
      </c>
      <c r="D225" s="38">
        <v>3</v>
      </c>
      <c r="E225" s="38">
        <v>3</v>
      </c>
      <c r="F225" s="38">
        <v>10</v>
      </c>
      <c r="G225" s="38">
        <v>21</v>
      </c>
      <c r="H225" s="38"/>
      <c r="I225" s="38"/>
      <c r="J225" s="38"/>
      <c r="K225" s="38"/>
      <c r="L225" s="38"/>
      <c r="M225" s="390"/>
    </row>
    <row r="226" spans="1:13" ht="15.75">
      <c r="A226" s="560" t="s">
        <v>192</v>
      </c>
      <c r="B226" s="562">
        <v>2102</v>
      </c>
      <c r="C226" s="228" t="s">
        <v>194</v>
      </c>
      <c r="D226" s="38">
        <v>3</v>
      </c>
      <c r="E226" s="38">
        <v>11</v>
      </c>
      <c r="F226" s="38">
        <v>21</v>
      </c>
      <c r="G226" s="38"/>
      <c r="H226" s="38"/>
      <c r="I226" s="38"/>
      <c r="J226" s="38"/>
      <c r="K226" s="38"/>
      <c r="L226" s="38"/>
      <c r="M226" s="390"/>
    </row>
    <row r="227" spans="1:13" ht="15.75">
      <c r="A227" s="563" t="s">
        <v>192</v>
      </c>
      <c r="B227" s="567">
        <v>2105</v>
      </c>
      <c r="C227" s="43" t="s">
        <v>197</v>
      </c>
      <c r="D227" s="38">
        <v>3</v>
      </c>
      <c r="E227" s="38">
        <v>7</v>
      </c>
      <c r="F227" s="38">
        <v>21</v>
      </c>
      <c r="G227" s="38"/>
      <c r="H227" s="38"/>
      <c r="I227" s="38"/>
      <c r="J227" s="38"/>
      <c r="K227" s="38"/>
      <c r="L227" s="38"/>
      <c r="M227" s="390"/>
    </row>
    <row r="228" spans="1:13" ht="15.75">
      <c r="A228" s="563" t="s">
        <v>207</v>
      </c>
      <c r="B228" s="567">
        <v>2119</v>
      </c>
      <c r="C228" s="43" t="s">
        <v>212</v>
      </c>
      <c r="D228" s="38">
        <v>3</v>
      </c>
      <c r="E228" s="38">
        <v>7</v>
      </c>
      <c r="F228" s="38"/>
      <c r="G228" s="38"/>
      <c r="H228" s="38"/>
      <c r="I228" s="38"/>
      <c r="J228" s="38"/>
      <c r="K228" s="38"/>
      <c r="L228" s="38"/>
      <c r="M228" s="390"/>
    </row>
    <row r="229" spans="1:13" ht="15.75">
      <c r="A229" s="563" t="s">
        <v>207</v>
      </c>
      <c r="B229" s="567">
        <v>2120</v>
      </c>
      <c r="C229" s="43" t="s">
        <v>213</v>
      </c>
      <c r="D229" s="38">
        <v>3</v>
      </c>
      <c r="E229" s="38">
        <v>8</v>
      </c>
      <c r="F229" s="38">
        <v>21</v>
      </c>
      <c r="G229" s="38">
        <v>24</v>
      </c>
      <c r="H229" s="38">
        <v>27</v>
      </c>
      <c r="I229" s="38"/>
      <c r="J229" s="38"/>
      <c r="K229" s="38"/>
      <c r="L229" s="38"/>
      <c r="M229" s="390"/>
    </row>
    <row r="230" spans="1:13" ht="15.75">
      <c r="A230" s="563" t="s">
        <v>229</v>
      </c>
      <c r="B230" s="567">
        <v>2305</v>
      </c>
      <c r="C230" s="43" t="s">
        <v>230</v>
      </c>
      <c r="D230" s="38">
        <v>3</v>
      </c>
      <c r="E230" s="38">
        <v>7</v>
      </c>
      <c r="F230" s="38">
        <v>28</v>
      </c>
      <c r="G230" s="38"/>
      <c r="H230" s="38"/>
      <c r="I230" s="38"/>
      <c r="J230" s="38"/>
      <c r="K230" s="38"/>
      <c r="L230" s="38"/>
      <c r="M230" s="390"/>
    </row>
    <row r="231" spans="1:13" ht="15.75">
      <c r="A231" s="560" t="s">
        <v>233</v>
      </c>
      <c r="B231" s="562">
        <v>2406</v>
      </c>
      <c r="C231" s="156" t="s">
        <v>239</v>
      </c>
      <c r="D231" s="38">
        <v>3</v>
      </c>
      <c r="E231" s="38">
        <v>9</v>
      </c>
      <c r="F231" s="38">
        <v>21</v>
      </c>
      <c r="G231" s="38"/>
      <c r="H231" s="38"/>
      <c r="I231" s="38"/>
      <c r="J231" s="38"/>
      <c r="K231" s="38"/>
      <c r="L231" s="38"/>
      <c r="M231" s="390"/>
    </row>
    <row r="232" spans="1:13" ht="15.75">
      <c r="A232" s="560" t="s">
        <v>233</v>
      </c>
      <c r="B232" s="562">
        <v>2407</v>
      </c>
      <c r="C232" s="156" t="s">
        <v>240</v>
      </c>
      <c r="D232" s="39">
        <v>3</v>
      </c>
      <c r="E232" s="39">
        <v>9</v>
      </c>
      <c r="F232" s="39">
        <v>21</v>
      </c>
      <c r="G232" s="39"/>
      <c r="H232" s="39"/>
      <c r="I232" s="39"/>
      <c r="J232" s="39"/>
      <c r="K232" s="39"/>
      <c r="L232" s="39"/>
      <c r="M232" s="391"/>
    </row>
    <row r="233" spans="1:13" ht="15.75">
      <c r="A233" s="560" t="s">
        <v>241</v>
      </c>
      <c r="B233" s="562">
        <v>2408</v>
      </c>
      <c r="C233" s="156" t="s">
        <v>242</v>
      </c>
      <c r="D233" s="39">
        <v>3</v>
      </c>
      <c r="E233" s="39">
        <v>7</v>
      </c>
      <c r="F233" s="39">
        <v>9</v>
      </c>
      <c r="G233" s="39">
        <v>21</v>
      </c>
      <c r="H233" s="39">
        <v>22</v>
      </c>
      <c r="I233" s="39">
        <v>28</v>
      </c>
      <c r="J233" s="39"/>
      <c r="K233" s="39"/>
      <c r="L233" s="39"/>
      <c r="M233" s="391"/>
    </row>
    <row r="234" spans="1:13" ht="15.75">
      <c r="A234" s="560" t="s">
        <v>241</v>
      </c>
      <c r="B234" s="562">
        <v>2409</v>
      </c>
      <c r="C234" s="156" t="s">
        <v>243</v>
      </c>
      <c r="D234" s="39">
        <v>3</v>
      </c>
      <c r="E234" s="39">
        <v>7</v>
      </c>
      <c r="F234" s="39">
        <v>9</v>
      </c>
      <c r="G234" s="39">
        <v>28</v>
      </c>
      <c r="H234" s="39"/>
      <c r="I234" s="39"/>
      <c r="J234" s="39"/>
      <c r="K234" s="39"/>
      <c r="L234" s="39"/>
      <c r="M234" s="391"/>
    </row>
    <row r="235" spans="1:13" ht="15.75">
      <c r="A235" s="560" t="s">
        <v>244</v>
      </c>
      <c r="B235" s="562">
        <v>2510</v>
      </c>
      <c r="C235" s="156" t="s">
        <v>254</v>
      </c>
      <c r="D235" s="39">
        <v>3</v>
      </c>
      <c r="E235" s="39">
        <v>11</v>
      </c>
      <c r="F235" s="39">
        <v>21</v>
      </c>
      <c r="G235" s="39"/>
      <c r="H235" s="39"/>
      <c r="I235" s="39"/>
      <c r="J235" s="39"/>
      <c r="K235" s="39"/>
      <c r="L235" s="39"/>
      <c r="M235" s="391"/>
    </row>
    <row r="236" spans="1:13" ht="15.75">
      <c r="A236" s="560" t="s">
        <v>258</v>
      </c>
      <c r="B236" s="562">
        <v>2701</v>
      </c>
      <c r="C236" s="228" t="s">
        <v>259</v>
      </c>
      <c r="D236" s="38">
        <v>3</v>
      </c>
      <c r="E236" s="38">
        <v>3</v>
      </c>
      <c r="F236" s="38">
        <v>4</v>
      </c>
      <c r="G236" s="38">
        <v>6</v>
      </c>
      <c r="H236" s="38">
        <v>7</v>
      </c>
      <c r="I236" s="38">
        <v>9</v>
      </c>
      <c r="J236" s="38">
        <v>22</v>
      </c>
      <c r="K236" s="38">
        <v>27</v>
      </c>
      <c r="L236" s="38"/>
      <c r="M236" s="390"/>
    </row>
    <row r="237" spans="1:13" ht="15.75">
      <c r="A237" s="560" t="s">
        <v>265</v>
      </c>
      <c r="B237" s="562">
        <v>2903</v>
      </c>
      <c r="C237" s="228" t="s">
        <v>268</v>
      </c>
      <c r="D237" s="38">
        <v>3</v>
      </c>
      <c r="E237" s="38">
        <v>8</v>
      </c>
      <c r="F237" s="38">
        <v>27</v>
      </c>
      <c r="G237" s="38"/>
      <c r="H237" s="38"/>
      <c r="I237" s="38"/>
      <c r="J237" s="38"/>
      <c r="K237" s="38"/>
      <c r="L237" s="38"/>
      <c r="M237" s="390"/>
    </row>
    <row r="238" spans="1:13" ht="15.75">
      <c r="A238" s="560" t="s">
        <v>274</v>
      </c>
      <c r="B238" s="562">
        <v>3101</v>
      </c>
      <c r="C238" s="228" t="s">
        <v>275</v>
      </c>
      <c r="D238" s="38">
        <v>3</v>
      </c>
      <c r="E238" s="38">
        <v>2</v>
      </c>
      <c r="F238" s="38">
        <v>10</v>
      </c>
      <c r="G238" s="38"/>
      <c r="H238" s="38"/>
      <c r="I238" s="38"/>
      <c r="J238" s="38"/>
      <c r="K238" s="38"/>
      <c r="L238" s="38"/>
      <c r="M238" s="390"/>
    </row>
    <row r="239" spans="1:13" ht="15.75">
      <c r="A239" s="560" t="s">
        <v>276</v>
      </c>
      <c r="B239" s="562">
        <v>3102</v>
      </c>
      <c r="C239" s="228" t="s">
        <v>277</v>
      </c>
      <c r="D239" s="38">
        <v>3</v>
      </c>
      <c r="E239" s="38">
        <v>7</v>
      </c>
      <c r="F239" s="38">
        <v>24</v>
      </c>
      <c r="G239" s="38">
        <v>28</v>
      </c>
      <c r="H239" s="38"/>
      <c r="I239" s="38"/>
      <c r="J239" s="38"/>
      <c r="K239" s="38"/>
      <c r="L239" s="38"/>
      <c r="M239" s="390"/>
    </row>
    <row r="240" spans="1:13" ht="15.75">
      <c r="A240" s="560" t="s">
        <v>281</v>
      </c>
      <c r="B240" s="562">
        <v>3208</v>
      </c>
      <c r="C240" s="228" t="s">
        <v>289</v>
      </c>
      <c r="D240" s="38">
        <v>3</v>
      </c>
      <c r="E240" s="38">
        <v>3</v>
      </c>
      <c r="F240" s="38">
        <v>9</v>
      </c>
      <c r="G240" s="38">
        <v>22</v>
      </c>
      <c r="H240" s="38"/>
      <c r="I240" s="38"/>
      <c r="J240" s="38"/>
      <c r="K240" s="38"/>
      <c r="L240" s="38"/>
      <c r="M240" s="390"/>
    </row>
    <row r="241" spans="1:14" ht="15.75">
      <c r="A241" s="570" t="s">
        <v>297</v>
      </c>
      <c r="B241" s="562">
        <v>3402</v>
      </c>
      <c r="C241" s="228" t="s">
        <v>299</v>
      </c>
      <c r="D241" s="38">
        <v>3</v>
      </c>
      <c r="E241" s="38">
        <v>9</v>
      </c>
      <c r="F241" s="38">
        <v>22</v>
      </c>
      <c r="G241" s="38"/>
      <c r="H241" s="38"/>
      <c r="I241" s="38"/>
      <c r="J241" s="38"/>
      <c r="K241" s="38"/>
      <c r="L241" s="38"/>
      <c r="M241" s="390"/>
    </row>
    <row r="242" spans="1:14" ht="15.75">
      <c r="A242" s="570" t="s">
        <v>321</v>
      </c>
      <c r="B242" s="57">
        <v>3901</v>
      </c>
      <c r="C242" s="23" t="s">
        <v>322</v>
      </c>
      <c r="D242" s="38">
        <v>3</v>
      </c>
      <c r="E242" s="38">
        <v>7</v>
      </c>
      <c r="F242" s="38">
        <v>28</v>
      </c>
      <c r="G242" s="38"/>
      <c r="H242" s="38"/>
      <c r="I242" s="38"/>
      <c r="J242" s="38"/>
      <c r="K242" s="38"/>
      <c r="L242" s="38"/>
      <c r="M242" s="390"/>
    </row>
    <row r="243" spans="1:14" ht="15.75">
      <c r="A243" s="570" t="s">
        <v>527</v>
      </c>
      <c r="B243" s="57">
        <v>4103</v>
      </c>
      <c r="C243" s="23" t="s">
        <v>330</v>
      </c>
      <c r="D243" s="38">
        <v>3</v>
      </c>
      <c r="E243" s="38">
        <v>7</v>
      </c>
      <c r="F243" s="38">
        <v>28</v>
      </c>
      <c r="G243" s="38"/>
      <c r="H243" s="38"/>
      <c r="I243" s="38"/>
      <c r="J243" s="38"/>
      <c r="K243" s="38"/>
      <c r="L243" s="38"/>
      <c r="M243" s="390"/>
    </row>
    <row r="244" spans="1:14" ht="15.75">
      <c r="A244" s="570" t="s">
        <v>333</v>
      </c>
      <c r="B244" s="57">
        <v>4208</v>
      </c>
      <c r="C244" s="23" t="s">
        <v>341</v>
      </c>
      <c r="D244" s="38">
        <v>3</v>
      </c>
      <c r="E244" s="38">
        <v>7</v>
      </c>
      <c r="F244" s="38">
        <v>28</v>
      </c>
      <c r="G244" s="38"/>
      <c r="H244" s="38"/>
      <c r="I244" s="38"/>
      <c r="J244" s="577"/>
      <c r="K244" s="38"/>
      <c r="L244" s="38"/>
      <c r="M244" s="390"/>
    </row>
    <row r="245" spans="1:14" ht="15.75">
      <c r="A245" s="570" t="s">
        <v>343</v>
      </c>
      <c r="B245" s="571">
        <v>4301</v>
      </c>
      <c r="C245" s="286" t="s">
        <v>344</v>
      </c>
      <c r="D245" s="290">
        <v>3</v>
      </c>
      <c r="E245" s="290">
        <v>2</v>
      </c>
      <c r="F245" s="290">
        <v>21</v>
      </c>
      <c r="G245" s="290"/>
      <c r="H245" s="290"/>
      <c r="I245" s="290"/>
      <c r="J245" s="290"/>
      <c r="K245" s="290"/>
      <c r="L245" s="290"/>
      <c r="M245" s="398"/>
    </row>
    <row r="246" spans="1:14" ht="15.75">
      <c r="A246" s="570" t="s">
        <v>345</v>
      </c>
      <c r="B246" s="57">
        <v>4402</v>
      </c>
      <c r="C246" s="23" t="s">
        <v>347</v>
      </c>
      <c r="D246" s="38">
        <v>3</v>
      </c>
      <c r="E246" s="38">
        <v>10</v>
      </c>
      <c r="F246" s="38">
        <v>28</v>
      </c>
      <c r="G246" s="38"/>
      <c r="H246" s="38"/>
      <c r="I246" s="38"/>
      <c r="J246" s="38"/>
      <c r="K246" s="38"/>
      <c r="L246" s="38"/>
      <c r="M246" s="390"/>
    </row>
    <row r="247" spans="1:14" ht="15.75">
      <c r="A247" s="570" t="s">
        <v>345</v>
      </c>
      <c r="B247" s="57">
        <v>4403</v>
      </c>
      <c r="C247" s="23" t="s">
        <v>348</v>
      </c>
      <c r="D247" s="38">
        <v>3</v>
      </c>
      <c r="E247" s="38">
        <v>7</v>
      </c>
      <c r="F247" s="38">
        <v>28</v>
      </c>
      <c r="G247" s="38"/>
      <c r="H247" s="38"/>
      <c r="I247" s="38"/>
      <c r="J247" s="38"/>
      <c r="K247" s="38"/>
      <c r="L247" s="38"/>
      <c r="M247" s="390"/>
    </row>
    <row r="248" spans="1:14" ht="15.75">
      <c r="A248" s="570" t="s">
        <v>345</v>
      </c>
      <c r="B248" s="57">
        <v>4405</v>
      </c>
      <c r="C248" s="23" t="s">
        <v>350</v>
      </c>
      <c r="D248" s="38">
        <v>3</v>
      </c>
      <c r="E248" s="38">
        <v>7</v>
      </c>
      <c r="F248" s="38">
        <v>21</v>
      </c>
      <c r="G248" s="38"/>
      <c r="H248" s="38"/>
      <c r="I248" s="38"/>
      <c r="J248" s="38"/>
      <c r="K248" s="38"/>
      <c r="L248" s="38"/>
      <c r="M248" s="390"/>
    </row>
    <row r="249" spans="1:14" ht="15.75">
      <c r="A249" s="570" t="s">
        <v>356</v>
      </c>
      <c r="B249" s="57">
        <v>4501</v>
      </c>
      <c r="C249" s="23" t="s">
        <v>357</v>
      </c>
      <c r="D249" s="38">
        <v>3</v>
      </c>
      <c r="E249" s="38">
        <v>3</v>
      </c>
      <c r="F249" s="38">
        <v>4</v>
      </c>
      <c r="G249" s="38">
        <v>5</v>
      </c>
      <c r="H249" s="38">
        <v>7</v>
      </c>
      <c r="I249" s="38">
        <v>8</v>
      </c>
      <c r="J249" s="38">
        <v>22</v>
      </c>
      <c r="K249" s="38">
        <v>26</v>
      </c>
      <c r="L249" s="38"/>
      <c r="M249" s="390"/>
    </row>
    <row r="250" spans="1:14" ht="16.5" thickBot="1">
      <c r="A250" s="578" t="s">
        <v>356</v>
      </c>
      <c r="B250" s="61">
        <v>4505</v>
      </c>
      <c r="C250" s="17" t="s">
        <v>361</v>
      </c>
      <c r="D250" s="175">
        <v>3</v>
      </c>
      <c r="E250" s="175">
        <v>11</v>
      </c>
      <c r="F250" s="175">
        <v>21</v>
      </c>
      <c r="G250" s="175">
        <v>22</v>
      </c>
      <c r="H250" s="175"/>
      <c r="I250" s="175"/>
      <c r="J250" s="175"/>
      <c r="K250" s="175"/>
      <c r="L250" s="175"/>
      <c r="M250" s="543"/>
    </row>
    <row r="254" spans="1:14" ht="15.75">
      <c r="A254" s="360"/>
      <c r="B254" s="337"/>
      <c r="C254" s="456"/>
      <c r="D254" s="337"/>
      <c r="E254" s="337"/>
      <c r="F254" s="337"/>
      <c r="G254" s="337"/>
      <c r="H254" s="337"/>
      <c r="I254" s="337"/>
      <c r="J254" s="337"/>
      <c r="K254" s="337"/>
      <c r="L254" s="337"/>
      <c r="M254" s="337"/>
      <c r="N254" s="406"/>
    </row>
    <row r="255" spans="1:14" ht="15.75">
      <c r="A255" s="360"/>
      <c r="B255" s="337"/>
      <c r="C255" s="456"/>
      <c r="D255" s="337"/>
      <c r="E255" s="337"/>
      <c r="F255" s="337"/>
      <c r="G255" s="337"/>
      <c r="H255" s="337"/>
      <c r="I255" s="337"/>
      <c r="J255" s="337"/>
      <c r="K255" s="337"/>
      <c r="L255" s="337"/>
      <c r="M255" s="337"/>
      <c r="N255" s="406"/>
    </row>
    <row r="256" spans="1:14">
      <c r="A256" s="406"/>
      <c r="B256" s="406"/>
      <c r="C256" s="406"/>
      <c r="D256" s="406"/>
      <c r="E256" s="406"/>
      <c r="F256" s="406"/>
      <c r="G256" s="406"/>
      <c r="H256" s="406"/>
      <c r="I256" s="406"/>
      <c r="J256" s="406"/>
      <c r="K256" s="406"/>
      <c r="L256" s="406"/>
      <c r="M256" s="406"/>
      <c r="N256" s="406"/>
    </row>
  </sheetData>
  <mergeCells count="6">
    <mergeCell ref="A1:M1"/>
    <mergeCell ref="A2:A3"/>
    <mergeCell ref="B2:B3"/>
    <mergeCell ref="C2:C3"/>
    <mergeCell ref="D2:D3"/>
    <mergeCell ref="E2:M3"/>
  </mergeCells>
  <phoneticPr fontId="4"/>
  <pageMargins left="0.7" right="0.7" top="0.75" bottom="0.75" header="0.3" footer="0.3"/>
  <pageSetup paperSize="8" scale="9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56"/>
  <sheetViews>
    <sheetView zoomScaleNormal="100" zoomScaleSheetLayoutView="90" workbookViewId="0">
      <selection activeCell="N34" sqref="N34:Q39"/>
    </sheetView>
  </sheetViews>
  <sheetFormatPr defaultColWidth="9" defaultRowHeight="13.5"/>
  <cols>
    <col min="1" max="1" width="6" style="405" customWidth="1"/>
    <col min="2" max="2" width="6.5" style="405" customWidth="1"/>
    <col min="3" max="3" width="51.75" style="405" customWidth="1"/>
    <col min="4" max="4" width="5.875" style="405" customWidth="1"/>
    <col min="5" max="8" width="4.625" style="405" customWidth="1"/>
    <col min="9" max="9" width="4.375" style="405" customWidth="1"/>
    <col min="10" max="13" width="9" style="405"/>
    <col min="14" max="14" width="3.875" style="405" customWidth="1"/>
    <col min="15" max="15" width="65.5" style="405" customWidth="1"/>
    <col min="16" max="16" width="7" style="405" customWidth="1"/>
    <col min="17" max="17" width="8" style="405" customWidth="1"/>
    <col min="18" max="25" width="9" style="405"/>
    <col min="26" max="26" width="5.5" style="405" customWidth="1"/>
    <col min="27" max="27" width="28.75" style="405" customWidth="1"/>
    <col min="28" max="28" width="7.5" style="405" customWidth="1"/>
    <col min="29" max="16384" width="9" style="405"/>
  </cols>
  <sheetData>
    <row r="1" spans="1:29" ht="46.5" customHeight="1" thickBot="1">
      <c r="A1" s="911" t="s">
        <v>0</v>
      </c>
      <c r="B1" s="911"/>
      <c r="C1" s="911"/>
      <c r="D1" s="911"/>
      <c r="E1" s="911"/>
      <c r="F1" s="911"/>
      <c r="G1" s="911"/>
      <c r="H1" s="911"/>
      <c r="I1" s="911"/>
    </row>
    <row r="2" spans="1:29" ht="24" customHeight="1" thickBot="1">
      <c r="A2" s="810" t="s">
        <v>1</v>
      </c>
      <c r="B2" s="812" t="s">
        <v>474</v>
      </c>
      <c r="C2" s="814" t="s">
        <v>3</v>
      </c>
      <c r="D2" s="817" t="s">
        <v>5</v>
      </c>
      <c r="E2" s="821" t="s">
        <v>9</v>
      </c>
      <c r="F2" s="822"/>
      <c r="G2" s="822"/>
      <c r="H2" s="822"/>
      <c r="I2" s="918"/>
    </row>
    <row r="3" spans="1:29" ht="18" customHeight="1" thickBot="1">
      <c r="A3" s="811"/>
      <c r="B3" s="813"/>
      <c r="C3" s="815"/>
      <c r="D3" s="818"/>
      <c r="E3" s="824"/>
      <c r="F3" s="825"/>
      <c r="G3" s="825"/>
      <c r="H3" s="825"/>
      <c r="I3" s="919"/>
      <c r="Z3" s="606">
        <v>11</v>
      </c>
      <c r="AA3" s="607" t="s">
        <v>620</v>
      </c>
      <c r="AB3" s="10">
        <v>7</v>
      </c>
      <c r="AC3" s="608">
        <v>0.2413793103448276</v>
      </c>
    </row>
    <row r="4" spans="1:29" ht="18" customHeight="1">
      <c r="A4" s="238" t="s">
        <v>22</v>
      </c>
      <c r="B4" s="148" t="s">
        <v>25</v>
      </c>
      <c r="C4" s="239" t="s">
        <v>26</v>
      </c>
      <c r="D4" s="149">
        <v>1</v>
      </c>
      <c r="E4" s="149">
        <v>24</v>
      </c>
      <c r="F4" s="149"/>
      <c r="G4" s="149"/>
      <c r="H4" s="149"/>
      <c r="I4" s="609"/>
      <c r="K4" s="405">
        <v>11</v>
      </c>
      <c r="L4" s="405">
        <f>COUNTIF($E$4:$I$250,K4)</f>
        <v>7</v>
      </c>
      <c r="N4" s="253">
        <v>11</v>
      </c>
      <c r="O4" s="13" t="s">
        <v>621</v>
      </c>
      <c r="P4" s="402">
        <f>L4</f>
        <v>7</v>
      </c>
      <c r="Q4" s="613">
        <f t="shared" ref="Q4:Q9" si="0">P4/$P$16</f>
        <v>0.3888888888888889</v>
      </c>
      <c r="Z4" s="57">
        <v>12</v>
      </c>
      <c r="AA4" s="610" t="s">
        <v>622</v>
      </c>
      <c r="AB4" s="22">
        <v>12</v>
      </c>
      <c r="AC4" s="611">
        <v>0.41379310344827586</v>
      </c>
    </row>
    <row r="5" spans="1:29" ht="18" customHeight="1">
      <c r="A5" s="227" t="s">
        <v>22</v>
      </c>
      <c r="B5" s="39" t="s">
        <v>28</v>
      </c>
      <c r="C5" s="117" t="s">
        <v>29</v>
      </c>
      <c r="D5" s="38">
        <v>1</v>
      </c>
      <c r="E5" s="38">
        <v>25</v>
      </c>
      <c r="F5" s="38"/>
      <c r="G5" s="38"/>
      <c r="H5" s="38"/>
      <c r="I5" s="390"/>
      <c r="K5" s="405">
        <v>12</v>
      </c>
      <c r="L5" s="405">
        <f>COUNTIF($E$4:$I$250,K5)</f>
        <v>9</v>
      </c>
      <c r="N5" s="612">
        <v>12</v>
      </c>
      <c r="O5" s="25" t="s">
        <v>623</v>
      </c>
      <c r="P5" s="60">
        <f t="shared" ref="P5:P15" si="1">L5</f>
        <v>9</v>
      </c>
      <c r="Q5" s="613">
        <f t="shared" si="0"/>
        <v>0.5</v>
      </c>
      <c r="Z5" s="57">
        <v>13</v>
      </c>
      <c r="AA5" s="610" t="s">
        <v>624</v>
      </c>
      <c r="AB5" s="22">
        <v>0</v>
      </c>
      <c r="AC5" s="611">
        <v>0</v>
      </c>
    </row>
    <row r="6" spans="1:29" ht="18" customHeight="1">
      <c r="A6" s="152" t="s">
        <v>30</v>
      </c>
      <c r="B6" s="36" t="s">
        <v>37</v>
      </c>
      <c r="C6" s="43" t="s">
        <v>38</v>
      </c>
      <c r="D6" s="38">
        <v>1</v>
      </c>
      <c r="E6" s="38">
        <v>25</v>
      </c>
      <c r="F6" s="38"/>
      <c r="G6" s="38"/>
      <c r="H6" s="38"/>
      <c r="I6" s="390"/>
      <c r="K6" s="405">
        <v>13</v>
      </c>
      <c r="L6" s="405">
        <f>COUNTIF($E$4:$I$250,K6)</f>
        <v>0</v>
      </c>
      <c r="N6" s="614">
        <v>13</v>
      </c>
      <c r="O6" s="25" t="s">
        <v>625</v>
      </c>
      <c r="P6" s="60">
        <f t="shared" si="1"/>
        <v>0</v>
      </c>
      <c r="Q6" s="613">
        <f t="shared" si="0"/>
        <v>0</v>
      </c>
      <c r="Z6" s="57">
        <v>14</v>
      </c>
      <c r="AA6" s="610" t="s">
        <v>626</v>
      </c>
      <c r="AB6" s="22">
        <v>7</v>
      </c>
      <c r="AC6" s="611">
        <v>0.2413793103448276</v>
      </c>
    </row>
    <row r="7" spans="1:29" ht="18" customHeight="1">
      <c r="A7" s="152" t="s">
        <v>52</v>
      </c>
      <c r="B7" s="332" t="s">
        <v>53</v>
      </c>
      <c r="C7" s="43" t="s">
        <v>54</v>
      </c>
      <c r="D7" s="38">
        <v>1</v>
      </c>
      <c r="E7" s="38">
        <v>26</v>
      </c>
      <c r="F7" s="38"/>
      <c r="G7" s="38"/>
      <c r="H7" s="38"/>
      <c r="I7" s="390"/>
      <c r="K7" s="405">
        <v>14</v>
      </c>
      <c r="L7" s="405">
        <f>COUNTIF($E$4:$I$250,K7)</f>
        <v>0</v>
      </c>
      <c r="N7" s="612">
        <v>14</v>
      </c>
      <c r="O7" s="25" t="s">
        <v>627</v>
      </c>
      <c r="P7" s="60">
        <f t="shared" si="1"/>
        <v>0</v>
      </c>
      <c r="Q7" s="613">
        <f t="shared" si="0"/>
        <v>0</v>
      </c>
      <c r="Z7" s="57">
        <v>15</v>
      </c>
      <c r="AA7" s="610" t="s">
        <v>628</v>
      </c>
      <c r="AB7" s="22">
        <v>3</v>
      </c>
      <c r="AC7" s="611">
        <v>0.10344827586206896</v>
      </c>
    </row>
    <row r="8" spans="1:29" ht="18" customHeight="1" thickBot="1">
      <c r="A8" s="152" t="s">
        <v>52</v>
      </c>
      <c r="B8" s="332" t="s">
        <v>55</v>
      </c>
      <c r="C8" s="43" t="s">
        <v>56</v>
      </c>
      <c r="D8" s="38">
        <v>1</v>
      </c>
      <c r="E8" s="38">
        <v>24</v>
      </c>
      <c r="F8" s="38"/>
      <c r="G8" s="38"/>
      <c r="H8" s="38"/>
      <c r="I8" s="390"/>
      <c r="K8" s="405">
        <v>15</v>
      </c>
      <c r="L8" s="405">
        <f t="shared" ref="L8:L21" si="2">COUNTIF($E$4:$I$250,K8)</f>
        <v>2</v>
      </c>
      <c r="N8" s="614">
        <v>15</v>
      </c>
      <c r="O8" s="25" t="s">
        <v>629</v>
      </c>
      <c r="P8" s="60">
        <f t="shared" si="1"/>
        <v>2</v>
      </c>
      <c r="Q8" s="613">
        <f t="shared" si="0"/>
        <v>0.1111111111111111</v>
      </c>
      <c r="Z8" s="61">
        <v>16</v>
      </c>
      <c r="AA8" s="615" t="s">
        <v>630</v>
      </c>
      <c r="AB8" s="16">
        <v>0</v>
      </c>
      <c r="AC8" s="616">
        <v>0</v>
      </c>
    </row>
    <row r="9" spans="1:29" ht="18" customHeight="1" thickBot="1">
      <c r="A9" s="152" t="s">
        <v>52</v>
      </c>
      <c r="B9" s="38" t="s">
        <v>57</v>
      </c>
      <c r="C9" s="43" t="s">
        <v>58</v>
      </c>
      <c r="D9" s="38">
        <v>1</v>
      </c>
      <c r="E9" s="38">
        <v>11</v>
      </c>
      <c r="F9" s="38">
        <v>60</v>
      </c>
      <c r="G9" s="38"/>
      <c r="H9" s="38"/>
      <c r="I9" s="390"/>
      <c r="K9" s="405">
        <v>16</v>
      </c>
      <c r="L9" s="405">
        <f t="shared" si="2"/>
        <v>0</v>
      </c>
      <c r="N9" s="617">
        <v>16</v>
      </c>
      <c r="O9" s="19" t="s">
        <v>619</v>
      </c>
      <c r="P9" s="63">
        <f t="shared" si="1"/>
        <v>0</v>
      </c>
      <c r="Q9" s="618">
        <f t="shared" si="0"/>
        <v>0</v>
      </c>
    </row>
    <row r="10" spans="1:29" ht="18" customHeight="1">
      <c r="A10" s="227" t="s">
        <v>52</v>
      </c>
      <c r="B10" s="39" t="s">
        <v>61</v>
      </c>
      <c r="C10" s="228" t="s">
        <v>62</v>
      </c>
      <c r="D10" s="38">
        <v>1</v>
      </c>
      <c r="E10" s="38">
        <v>24</v>
      </c>
      <c r="F10" s="38"/>
      <c r="G10" s="38"/>
      <c r="H10" s="38"/>
      <c r="I10" s="390"/>
      <c r="K10" s="405">
        <v>21</v>
      </c>
      <c r="L10" s="405">
        <f t="shared" si="2"/>
        <v>5</v>
      </c>
      <c r="N10" s="632">
        <v>21</v>
      </c>
      <c r="O10" s="588" t="s">
        <v>631</v>
      </c>
      <c r="P10" s="587">
        <f t="shared" si="1"/>
        <v>5</v>
      </c>
      <c r="Q10" s="381">
        <f t="shared" ref="Q10:Q15" si="3">P10/$P$17</f>
        <v>4.3859649122807015E-2</v>
      </c>
    </row>
    <row r="11" spans="1:29" ht="18" customHeight="1" thickBot="1">
      <c r="A11" s="152" t="s">
        <v>63</v>
      </c>
      <c r="B11" s="38" t="s">
        <v>68</v>
      </c>
      <c r="C11" s="43" t="s">
        <v>69</v>
      </c>
      <c r="D11" s="38">
        <v>1</v>
      </c>
      <c r="E11" s="38">
        <v>11</v>
      </c>
      <c r="F11" s="38"/>
      <c r="G11" s="38"/>
      <c r="H11" s="38"/>
      <c r="I11" s="390"/>
      <c r="K11" s="405">
        <v>22</v>
      </c>
      <c r="L11" s="405">
        <f t="shared" si="2"/>
        <v>11</v>
      </c>
      <c r="N11" s="614">
        <v>22</v>
      </c>
      <c r="O11" s="25" t="s">
        <v>632</v>
      </c>
      <c r="P11" s="60">
        <f t="shared" si="1"/>
        <v>11</v>
      </c>
      <c r="Q11" s="613">
        <f t="shared" si="3"/>
        <v>9.6491228070175433E-2</v>
      </c>
    </row>
    <row r="12" spans="1:29" ht="18" customHeight="1">
      <c r="A12" s="152" t="s">
        <v>75</v>
      </c>
      <c r="B12" s="38" t="s">
        <v>521</v>
      </c>
      <c r="C12" s="43" t="s">
        <v>77</v>
      </c>
      <c r="D12" s="38">
        <v>1</v>
      </c>
      <c r="E12" s="38">
        <v>25</v>
      </c>
      <c r="F12" s="38"/>
      <c r="G12" s="38"/>
      <c r="H12" s="38"/>
      <c r="I12" s="390"/>
      <c r="K12" s="405">
        <v>23</v>
      </c>
      <c r="L12" s="405">
        <f t="shared" si="2"/>
        <v>6</v>
      </c>
      <c r="N12" s="614">
        <v>23</v>
      </c>
      <c r="O12" s="25" t="s">
        <v>633</v>
      </c>
      <c r="P12" s="60">
        <f t="shared" si="1"/>
        <v>6</v>
      </c>
      <c r="Q12" s="613">
        <f t="shared" si="3"/>
        <v>5.2631578947368418E-2</v>
      </c>
      <c r="Z12" s="619">
        <v>21</v>
      </c>
      <c r="AA12" s="607" t="s">
        <v>634</v>
      </c>
      <c r="AB12" s="10">
        <v>15</v>
      </c>
      <c r="AC12" s="608">
        <v>0.13274336283185842</v>
      </c>
    </row>
    <row r="13" spans="1:29" ht="18" customHeight="1">
      <c r="A13" s="227" t="s">
        <v>85</v>
      </c>
      <c r="B13" s="39" t="s">
        <v>524</v>
      </c>
      <c r="C13" s="228" t="s">
        <v>87</v>
      </c>
      <c r="D13" s="38">
        <v>1</v>
      </c>
      <c r="E13" s="38">
        <v>21</v>
      </c>
      <c r="F13" s="38">
        <v>26</v>
      </c>
      <c r="G13" s="38"/>
      <c r="H13" s="38"/>
      <c r="I13" s="390"/>
      <c r="J13" s="426"/>
      <c r="K13" s="405">
        <v>24</v>
      </c>
      <c r="L13" s="405">
        <f t="shared" si="2"/>
        <v>22</v>
      </c>
      <c r="M13" s="426"/>
      <c r="N13" s="614">
        <v>24</v>
      </c>
      <c r="O13" s="25" t="s">
        <v>635</v>
      </c>
      <c r="P13" s="60">
        <f t="shared" si="1"/>
        <v>22</v>
      </c>
      <c r="Q13" s="613">
        <f t="shared" si="3"/>
        <v>0.19298245614035087</v>
      </c>
      <c r="Z13" s="362">
        <v>22</v>
      </c>
      <c r="AA13" s="610" t="s">
        <v>636</v>
      </c>
      <c r="AB13" s="22">
        <v>5</v>
      </c>
      <c r="AC13" s="611">
        <v>4.4247787610619468E-2</v>
      </c>
    </row>
    <row r="14" spans="1:29" ht="18" customHeight="1">
      <c r="A14" s="227" t="s">
        <v>85</v>
      </c>
      <c r="B14" s="39" t="s">
        <v>88</v>
      </c>
      <c r="C14" s="228" t="s">
        <v>89</v>
      </c>
      <c r="D14" s="38">
        <v>1</v>
      </c>
      <c r="E14" s="38">
        <v>22</v>
      </c>
      <c r="F14" s="38"/>
      <c r="G14" s="38"/>
      <c r="H14" s="38"/>
      <c r="I14" s="390"/>
      <c r="J14" s="426"/>
      <c r="K14" s="405">
        <v>25</v>
      </c>
      <c r="L14" s="405">
        <f t="shared" si="2"/>
        <v>58</v>
      </c>
      <c r="M14" s="426"/>
      <c r="N14" s="614">
        <v>25</v>
      </c>
      <c r="O14" s="25" t="s">
        <v>637</v>
      </c>
      <c r="P14" s="60">
        <f t="shared" si="1"/>
        <v>58</v>
      </c>
      <c r="Q14" s="613">
        <f t="shared" si="3"/>
        <v>0.50877192982456143</v>
      </c>
      <c r="Z14" s="362">
        <v>23</v>
      </c>
      <c r="AA14" s="610" t="s">
        <v>638</v>
      </c>
      <c r="AB14" s="22">
        <v>12</v>
      </c>
      <c r="AC14" s="611">
        <v>0.10619469026548672</v>
      </c>
    </row>
    <row r="15" spans="1:29" ht="18" customHeight="1" thickBot="1">
      <c r="A15" s="227" t="s">
        <v>82</v>
      </c>
      <c r="B15" s="39" t="s">
        <v>100</v>
      </c>
      <c r="C15" s="228" t="s">
        <v>101</v>
      </c>
      <c r="D15" s="38">
        <v>1</v>
      </c>
      <c r="E15" s="38">
        <v>26</v>
      </c>
      <c r="F15" s="38"/>
      <c r="G15" s="38"/>
      <c r="H15" s="38"/>
      <c r="I15" s="390"/>
      <c r="K15" s="405">
        <v>26</v>
      </c>
      <c r="L15" s="405">
        <f t="shared" si="2"/>
        <v>12</v>
      </c>
      <c r="N15" s="633">
        <v>26</v>
      </c>
      <c r="O15" s="620" t="s">
        <v>619</v>
      </c>
      <c r="P15" s="621">
        <f t="shared" si="1"/>
        <v>12</v>
      </c>
      <c r="Q15" s="622">
        <f t="shared" si="3"/>
        <v>0.10526315789473684</v>
      </c>
      <c r="Z15" s="362">
        <v>24</v>
      </c>
      <c r="AA15" s="610" t="s">
        <v>639</v>
      </c>
      <c r="AB15" s="22">
        <v>22</v>
      </c>
      <c r="AC15" s="611">
        <v>0.19469026548672566</v>
      </c>
    </row>
    <row r="16" spans="1:29" ht="18" customHeight="1">
      <c r="A16" s="227" t="s">
        <v>82</v>
      </c>
      <c r="B16" s="39" t="s">
        <v>102</v>
      </c>
      <c r="C16" s="228" t="s">
        <v>103</v>
      </c>
      <c r="D16" s="38">
        <v>1</v>
      </c>
      <c r="E16" s="38">
        <v>50</v>
      </c>
      <c r="F16" s="38"/>
      <c r="G16" s="38"/>
      <c r="H16" s="38"/>
      <c r="I16" s="390"/>
      <c r="K16" s="405">
        <v>30</v>
      </c>
      <c r="L16" s="405">
        <f t="shared" si="2"/>
        <v>28</v>
      </c>
      <c r="N16" s="623">
        <v>10</v>
      </c>
      <c r="O16" s="13" t="s">
        <v>640</v>
      </c>
      <c r="P16" s="402">
        <f>SUM(P4:P9)</f>
        <v>18</v>
      </c>
      <c r="Q16" s="403">
        <f>P16/(SUM($P$16:$P$21))</f>
        <v>6.8441064638783272E-2</v>
      </c>
      <c r="Z16" s="362">
        <v>25</v>
      </c>
      <c r="AA16" s="610" t="s">
        <v>641</v>
      </c>
      <c r="AB16" s="22">
        <v>47</v>
      </c>
      <c r="AC16" s="611">
        <v>0.41592920353982299</v>
      </c>
    </row>
    <row r="17" spans="1:29" ht="18" customHeight="1" thickBot="1">
      <c r="A17" s="152" t="s">
        <v>110</v>
      </c>
      <c r="B17" s="38" t="s">
        <v>111</v>
      </c>
      <c r="C17" s="43" t="s">
        <v>489</v>
      </c>
      <c r="D17" s="38">
        <v>1</v>
      </c>
      <c r="E17" s="38">
        <v>25</v>
      </c>
      <c r="F17" s="38"/>
      <c r="G17" s="38"/>
      <c r="H17" s="38"/>
      <c r="I17" s="390"/>
      <c r="K17" s="405">
        <v>40</v>
      </c>
      <c r="L17" s="405">
        <f t="shared" si="2"/>
        <v>19</v>
      </c>
      <c r="N17" s="624">
        <v>20</v>
      </c>
      <c r="O17" s="25" t="s">
        <v>642</v>
      </c>
      <c r="P17" s="60">
        <f>SUM(P10:P15)</f>
        <v>114</v>
      </c>
      <c r="Q17" s="613">
        <f t="shared" ref="Q17:Q21" si="4">P17/(SUM($P$16:$P$21))</f>
        <v>0.43346007604562736</v>
      </c>
      <c r="Z17" s="625">
        <v>26</v>
      </c>
      <c r="AA17" s="615" t="s">
        <v>630</v>
      </c>
      <c r="AB17" s="16">
        <v>12</v>
      </c>
      <c r="AC17" s="616">
        <v>0.10619469026548672</v>
      </c>
    </row>
    <row r="18" spans="1:29" ht="18" customHeight="1">
      <c r="A18" s="227" t="s">
        <v>123</v>
      </c>
      <c r="B18" s="39">
        <v>1101</v>
      </c>
      <c r="C18" s="228" t="s">
        <v>124</v>
      </c>
      <c r="D18" s="38">
        <v>1</v>
      </c>
      <c r="E18" s="38">
        <v>50</v>
      </c>
      <c r="F18" s="38"/>
      <c r="G18" s="38"/>
      <c r="H18" s="38"/>
      <c r="I18" s="390"/>
      <c r="K18" s="405">
        <v>50</v>
      </c>
      <c r="L18" s="405">
        <f t="shared" si="2"/>
        <v>80</v>
      </c>
      <c r="N18" s="624">
        <v>30</v>
      </c>
      <c r="O18" s="25" t="s">
        <v>643</v>
      </c>
      <c r="P18" s="60">
        <f>L16</f>
        <v>28</v>
      </c>
      <c r="Q18" s="613">
        <f t="shared" si="4"/>
        <v>0.10646387832699619</v>
      </c>
    </row>
    <row r="19" spans="1:29" ht="18" customHeight="1">
      <c r="A19" s="227" t="s">
        <v>123</v>
      </c>
      <c r="B19" s="39">
        <v>1102</v>
      </c>
      <c r="C19" s="228" t="s">
        <v>125</v>
      </c>
      <c r="D19" s="38">
        <v>1</v>
      </c>
      <c r="E19" s="38">
        <v>25</v>
      </c>
      <c r="F19" s="38"/>
      <c r="G19" s="38"/>
      <c r="H19" s="38"/>
      <c r="I19" s="390"/>
      <c r="K19" s="405">
        <v>60</v>
      </c>
      <c r="L19" s="405">
        <f t="shared" si="2"/>
        <v>4</v>
      </c>
      <c r="N19" s="624">
        <v>40</v>
      </c>
      <c r="O19" s="25" t="s">
        <v>644</v>
      </c>
      <c r="P19" s="60">
        <f>L17</f>
        <v>19</v>
      </c>
      <c r="Q19" s="613">
        <f t="shared" si="4"/>
        <v>7.2243346007604556E-2</v>
      </c>
    </row>
    <row r="20" spans="1:29" ht="18" customHeight="1">
      <c r="A20" s="227" t="s">
        <v>123</v>
      </c>
      <c r="B20" s="39">
        <v>1104</v>
      </c>
      <c r="C20" s="228" t="s">
        <v>127</v>
      </c>
      <c r="D20" s="38">
        <v>1</v>
      </c>
      <c r="E20" s="38">
        <v>60</v>
      </c>
      <c r="F20" s="38"/>
      <c r="G20" s="38"/>
      <c r="H20" s="38"/>
      <c r="I20" s="390"/>
      <c r="K20" s="405">
        <v>10</v>
      </c>
      <c r="L20" s="405">
        <f>COUNTIF($E$4:$I$250,10)</f>
        <v>0</v>
      </c>
      <c r="N20" s="624">
        <v>50</v>
      </c>
      <c r="O20" s="25" t="s">
        <v>645</v>
      </c>
      <c r="P20" s="60">
        <f>L18</f>
        <v>80</v>
      </c>
      <c r="Q20" s="613">
        <f t="shared" si="4"/>
        <v>0.30418250950570341</v>
      </c>
    </row>
    <row r="21" spans="1:29" ht="18" customHeight="1" thickBot="1">
      <c r="A21" s="152" t="s">
        <v>526</v>
      </c>
      <c r="B21" s="38">
        <v>1303</v>
      </c>
      <c r="C21" s="43" t="s">
        <v>136</v>
      </c>
      <c r="D21" s="38">
        <v>1</v>
      </c>
      <c r="E21" s="38">
        <v>50</v>
      </c>
      <c r="F21" s="38"/>
      <c r="G21" s="38"/>
      <c r="H21" s="38"/>
      <c r="I21" s="390"/>
      <c r="K21" s="405">
        <v>20</v>
      </c>
      <c r="L21" s="405">
        <f t="shared" si="2"/>
        <v>0</v>
      </c>
      <c r="N21" s="626">
        <v>60</v>
      </c>
      <c r="O21" s="19" t="s">
        <v>619</v>
      </c>
      <c r="P21" s="63">
        <f>L19</f>
        <v>4</v>
      </c>
      <c r="Q21" s="618">
        <f t="shared" si="4"/>
        <v>1.5209125475285171E-2</v>
      </c>
    </row>
    <row r="22" spans="1:29" ht="18" customHeight="1">
      <c r="A22" s="152" t="s">
        <v>137</v>
      </c>
      <c r="B22" s="38">
        <v>1401</v>
      </c>
      <c r="C22" s="43" t="s">
        <v>493</v>
      </c>
      <c r="D22" s="38">
        <v>1</v>
      </c>
      <c r="E22" s="38">
        <v>25</v>
      </c>
      <c r="F22" s="38"/>
      <c r="G22" s="38"/>
      <c r="H22" s="38"/>
      <c r="I22" s="390"/>
      <c r="Q22" s="631">
        <f>SUM(Q16:Q21)</f>
        <v>0.99999999999999989</v>
      </c>
    </row>
    <row r="23" spans="1:29" ht="18" customHeight="1">
      <c r="A23" s="227" t="s">
        <v>137</v>
      </c>
      <c r="B23" s="39">
        <v>1402</v>
      </c>
      <c r="C23" s="228" t="s">
        <v>494</v>
      </c>
      <c r="D23" s="38">
        <v>1</v>
      </c>
      <c r="E23" s="38">
        <v>22</v>
      </c>
      <c r="F23" s="38"/>
      <c r="G23" s="38"/>
      <c r="H23" s="38"/>
      <c r="I23" s="390"/>
    </row>
    <row r="24" spans="1:29" ht="18" customHeight="1">
      <c r="A24" s="227" t="s">
        <v>137</v>
      </c>
      <c r="B24" s="39">
        <v>1403</v>
      </c>
      <c r="C24" s="228" t="s">
        <v>495</v>
      </c>
      <c r="D24" s="38">
        <v>1</v>
      </c>
      <c r="E24" s="38">
        <v>50</v>
      </c>
      <c r="F24" s="38"/>
      <c r="G24" s="38"/>
      <c r="H24" s="38"/>
      <c r="I24" s="390"/>
    </row>
    <row r="25" spans="1:29" ht="18" customHeight="1">
      <c r="A25" s="227" t="s">
        <v>137</v>
      </c>
      <c r="B25" s="39">
        <v>1404</v>
      </c>
      <c r="C25" s="228" t="s">
        <v>141</v>
      </c>
      <c r="D25" s="39">
        <v>1</v>
      </c>
      <c r="E25" s="39">
        <v>25</v>
      </c>
      <c r="F25" s="39"/>
      <c r="G25" s="39"/>
      <c r="H25" s="39"/>
      <c r="I25" s="391"/>
    </row>
    <row r="26" spans="1:29" ht="18" customHeight="1">
      <c r="A26" s="227" t="s">
        <v>142</v>
      </c>
      <c r="B26" s="39">
        <v>1501</v>
      </c>
      <c r="C26" s="228" t="s">
        <v>496</v>
      </c>
      <c r="D26" s="39">
        <v>1</v>
      </c>
      <c r="E26" s="39">
        <v>50</v>
      </c>
      <c r="F26" s="39"/>
      <c r="G26" s="39"/>
      <c r="H26" s="39"/>
      <c r="I26" s="391"/>
    </row>
    <row r="27" spans="1:29" ht="18" customHeight="1">
      <c r="A27" s="55" t="s">
        <v>142</v>
      </c>
      <c r="B27" s="22">
        <v>1503</v>
      </c>
      <c r="C27" s="23" t="s">
        <v>146</v>
      </c>
      <c r="D27" s="22">
        <v>1</v>
      </c>
      <c r="E27" s="22">
        <v>25</v>
      </c>
      <c r="F27" s="22"/>
      <c r="G27" s="22"/>
      <c r="H27" s="22"/>
      <c r="I27" s="329"/>
    </row>
    <row r="28" spans="1:29" ht="18" customHeight="1">
      <c r="A28" s="227" t="s">
        <v>155</v>
      </c>
      <c r="B28" s="39">
        <v>1601</v>
      </c>
      <c r="C28" s="228" t="s">
        <v>497</v>
      </c>
      <c r="D28" s="38">
        <v>1</v>
      </c>
      <c r="E28" s="38">
        <v>25</v>
      </c>
      <c r="F28" s="38"/>
      <c r="G28" s="38"/>
      <c r="H28" s="38"/>
      <c r="I28" s="390"/>
    </row>
    <row r="29" spans="1:29" ht="18" customHeight="1">
      <c r="A29" s="227" t="s">
        <v>155</v>
      </c>
      <c r="B29" s="39">
        <v>1602</v>
      </c>
      <c r="C29" s="228" t="s">
        <v>498</v>
      </c>
      <c r="D29" s="38">
        <v>1</v>
      </c>
      <c r="E29" s="38">
        <v>25</v>
      </c>
      <c r="F29" s="38"/>
      <c r="G29" s="38"/>
      <c r="H29" s="38"/>
      <c r="I29" s="390"/>
    </row>
    <row r="30" spans="1:29" ht="18" customHeight="1">
      <c r="A30" s="227" t="s">
        <v>155</v>
      </c>
      <c r="B30" s="39">
        <v>1603</v>
      </c>
      <c r="C30" s="228" t="s">
        <v>499</v>
      </c>
      <c r="D30" s="38">
        <v>1</v>
      </c>
      <c r="E30" s="38">
        <v>25</v>
      </c>
      <c r="F30" s="38"/>
      <c r="G30" s="38"/>
      <c r="H30" s="38"/>
      <c r="I30" s="390"/>
    </row>
    <row r="31" spans="1:29" ht="20.100000000000001" customHeight="1">
      <c r="A31" s="227" t="s">
        <v>155</v>
      </c>
      <c r="B31" s="39">
        <v>1604</v>
      </c>
      <c r="C31" s="228" t="s">
        <v>500</v>
      </c>
      <c r="D31" s="38">
        <v>1</v>
      </c>
      <c r="E31" s="38">
        <v>50</v>
      </c>
      <c r="F31" s="38"/>
      <c r="G31" s="38"/>
      <c r="H31" s="38"/>
      <c r="I31" s="390"/>
    </row>
    <row r="32" spans="1:29" ht="20.100000000000001" customHeight="1">
      <c r="A32" s="227" t="s">
        <v>155</v>
      </c>
      <c r="B32" s="39">
        <v>1605</v>
      </c>
      <c r="C32" s="228" t="s">
        <v>501</v>
      </c>
      <c r="D32" s="38">
        <v>1</v>
      </c>
      <c r="E32" s="38">
        <v>25</v>
      </c>
      <c r="F32" s="38"/>
      <c r="G32" s="38"/>
      <c r="H32" s="38"/>
      <c r="I32" s="390"/>
    </row>
    <row r="33" spans="1:17" ht="20.100000000000001" customHeight="1" thickBot="1">
      <c r="A33" s="227" t="s">
        <v>155</v>
      </c>
      <c r="B33" s="39">
        <v>1606</v>
      </c>
      <c r="C33" s="228" t="s">
        <v>502</v>
      </c>
      <c r="D33" s="38">
        <v>1</v>
      </c>
      <c r="E33" s="38">
        <v>60</v>
      </c>
      <c r="F33" s="38"/>
      <c r="G33" s="38"/>
      <c r="H33" s="38"/>
      <c r="I33" s="390"/>
    </row>
    <row r="34" spans="1:17" ht="20.100000000000001" customHeight="1">
      <c r="A34" s="227" t="s">
        <v>155</v>
      </c>
      <c r="B34" s="39">
        <v>1607</v>
      </c>
      <c r="C34" s="228" t="s">
        <v>503</v>
      </c>
      <c r="D34" s="38">
        <v>1</v>
      </c>
      <c r="E34" s="38">
        <v>60</v>
      </c>
      <c r="F34" s="38"/>
      <c r="G34" s="38"/>
      <c r="H34" s="38"/>
      <c r="I34" s="390"/>
      <c r="N34" s="401">
        <v>21</v>
      </c>
      <c r="O34" s="13" t="s">
        <v>631</v>
      </c>
      <c r="P34" s="402">
        <v>5</v>
      </c>
      <c r="Q34" s="403">
        <v>4.3859649122807015E-2</v>
      </c>
    </row>
    <row r="35" spans="1:17" ht="20.100000000000001" customHeight="1">
      <c r="A35" s="227" t="s">
        <v>163</v>
      </c>
      <c r="B35" s="39">
        <v>1701</v>
      </c>
      <c r="C35" s="228" t="s">
        <v>164</v>
      </c>
      <c r="D35" s="38">
        <v>1</v>
      </c>
      <c r="E35" s="38">
        <v>23</v>
      </c>
      <c r="F35" s="38">
        <v>24</v>
      </c>
      <c r="G35" s="38"/>
      <c r="H35" s="38"/>
      <c r="I35" s="390"/>
      <c r="N35" s="384">
        <v>22</v>
      </c>
      <c r="O35" s="25" t="s">
        <v>632</v>
      </c>
      <c r="P35" s="60">
        <v>11</v>
      </c>
      <c r="Q35" s="613">
        <v>9.6491228070175433E-2</v>
      </c>
    </row>
    <row r="36" spans="1:17" ht="20.100000000000001" customHeight="1">
      <c r="A36" s="227" t="s">
        <v>163</v>
      </c>
      <c r="B36" s="39">
        <v>1702</v>
      </c>
      <c r="C36" s="228" t="s">
        <v>165</v>
      </c>
      <c r="D36" s="38">
        <v>1</v>
      </c>
      <c r="E36" s="38">
        <v>22</v>
      </c>
      <c r="F36" s="38"/>
      <c r="G36" s="38"/>
      <c r="H36" s="38"/>
      <c r="I36" s="390"/>
      <c r="N36" s="384">
        <v>23</v>
      </c>
      <c r="O36" s="25" t="s">
        <v>633</v>
      </c>
      <c r="P36" s="60">
        <v>6</v>
      </c>
      <c r="Q36" s="613">
        <v>5.2631578947368418E-2</v>
      </c>
    </row>
    <row r="37" spans="1:17" ht="20.100000000000001" customHeight="1">
      <c r="A37" s="55" t="s">
        <v>167</v>
      </c>
      <c r="B37" s="39">
        <v>1803</v>
      </c>
      <c r="C37" s="228" t="s">
        <v>170</v>
      </c>
      <c r="D37" s="38">
        <v>1</v>
      </c>
      <c r="E37" s="38">
        <v>26</v>
      </c>
      <c r="F37" s="38"/>
      <c r="G37" s="38"/>
      <c r="H37" s="38"/>
      <c r="I37" s="390"/>
      <c r="N37" s="384">
        <v>24</v>
      </c>
      <c r="O37" s="25" t="s">
        <v>635</v>
      </c>
      <c r="P37" s="60">
        <v>22</v>
      </c>
      <c r="Q37" s="613">
        <v>0.19298245614035087</v>
      </c>
    </row>
    <row r="38" spans="1:17" ht="20.100000000000001" customHeight="1">
      <c r="A38" s="55" t="s">
        <v>167</v>
      </c>
      <c r="B38" s="39">
        <v>1804</v>
      </c>
      <c r="C38" s="228" t="s">
        <v>171</v>
      </c>
      <c r="D38" s="38">
        <v>1</v>
      </c>
      <c r="E38" s="38">
        <v>25</v>
      </c>
      <c r="F38" s="38"/>
      <c r="G38" s="38"/>
      <c r="H38" s="38"/>
      <c r="I38" s="390"/>
      <c r="N38" s="384">
        <v>25</v>
      </c>
      <c r="O38" s="25" t="s">
        <v>637</v>
      </c>
      <c r="P38" s="60">
        <v>58</v>
      </c>
      <c r="Q38" s="613">
        <v>0.50877192982456143</v>
      </c>
    </row>
    <row r="39" spans="1:17" ht="20.100000000000001" customHeight="1" thickBot="1">
      <c r="A39" s="55" t="s">
        <v>167</v>
      </c>
      <c r="B39" s="22">
        <v>1807</v>
      </c>
      <c r="C39" s="23" t="s">
        <v>175</v>
      </c>
      <c r="D39" s="38">
        <v>1</v>
      </c>
      <c r="E39" s="38">
        <v>50</v>
      </c>
      <c r="F39" s="38"/>
      <c r="G39" s="38"/>
      <c r="H39" s="38"/>
      <c r="I39" s="390"/>
      <c r="N39" s="385">
        <v>26</v>
      </c>
      <c r="O39" s="19" t="s">
        <v>619</v>
      </c>
      <c r="P39" s="63">
        <v>12</v>
      </c>
      <c r="Q39" s="618">
        <v>0.10526315789473684</v>
      </c>
    </row>
    <row r="40" spans="1:17" ht="20.100000000000001" customHeight="1">
      <c r="A40" s="55" t="s">
        <v>176</v>
      </c>
      <c r="B40" s="22">
        <v>1901</v>
      </c>
      <c r="C40" s="23" t="s">
        <v>177</v>
      </c>
      <c r="D40" s="38">
        <v>1</v>
      </c>
      <c r="E40" s="38">
        <v>50</v>
      </c>
      <c r="F40" s="38"/>
      <c r="G40" s="38"/>
      <c r="H40" s="38"/>
      <c r="I40" s="390"/>
    </row>
    <row r="41" spans="1:17" ht="20.100000000000001" customHeight="1">
      <c r="A41" s="55" t="s">
        <v>176</v>
      </c>
      <c r="B41" s="22">
        <v>1902</v>
      </c>
      <c r="C41" s="23" t="s">
        <v>178</v>
      </c>
      <c r="D41" s="38">
        <v>1</v>
      </c>
      <c r="E41" s="38">
        <v>50</v>
      </c>
      <c r="F41" s="38"/>
      <c r="G41" s="38"/>
      <c r="H41" s="38"/>
      <c r="I41" s="390"/>
    </row>
    <row r="42" spans="1:17" ht="20.100000000000001" customHeight="1">
      <c r="A42" s="55" t="s">
        <v>176</v>
      </c>
      <c r="B42" s="22">
        <v>1904</v>
      </c>
      <c r="C42" s="23" t="s">
        <v>505</v>
      </c>
      <c r="D42" s="38">
        <v>1</v>
      </c>
      <c r="E42" s="38">
        <v>50</v>
      </c>
      <c r="F42" s="38"/>
      <c r="G42" s="38"/>
      <c r="H42" s="38"/>
      <c r="I42" s="390"/>
    </row>
    <row r="43" spans="1:17" ht="20.100000000000001" customHeight="1">
      <c r="A43" s="55" t="s">
        <v>176</v>
      </c>
      <c r="B43" s="22">
        <v>1905</v>
      </c>
      <c r="C43" s="23" t="s">
        <v>506</v>
      </c>
      <c r="D43" s="38">
        <v>1</v>
      </c>
      <c r="E43" s="38">
        <v>50</v>
      </c>
      <c r="F43" s="38"/>
      <c r="G43" s="38"/>
      <c r="H43" s="38"/>
      <c r="I43" s="390"/>
    </row>
    <row r="44" spans="1:17" ht="20.100000000000001" customHeight="1">
      <c r="A44" s="55" t="s">
        <v>176</v>
      </c>
      <c r="B44" s="22">
        <v>1907</v>
      </c>
      <c r="C44" s="23" t="s">
        <v>508</v>
      </c>
      <c r="D44" s="38">
        <v>1</v>
      </c>
      <c r="E44" s="38">
        <v>50</v>
      </c>
      <c r="F44" s="38"/>
      <c r="G44" s="38"/>
      <c r="H44" s="38"/>
      <c r="I44" s="390"/>
    </row>
    <row r="45" spans="1:17" ht="20.100000000000001" customHeight="1">
      <c r="A45" s="55" t="s">
        <v>176</v>
      </c>
      <c r="B45" s="22">
        <v>1908</v>
      </c>
      <c r="C45" s="23" t="s">
        <v>184</v>
      </c>
      <c r="D45" s="38">
        <v>1</v>
      </c>
      <c r="E45" s="38">
        <v>25</v>
      </c>
      <c r="F45" s="38"/>
      <c r="G45" s="38"/>
      <c r="H45" s="38"/>
      <c r="I45" s="390"/>
    </row>
    <row r="46" spans="1:17" ht="20.100000000000001" customHeight="1">
      <c r="A46" s="55" t="s">
        <v>185</v>
      </c>
      <c r="B46" s="22">
        <v>2001</v>
      </c>
      <c r="C46" s="23" t="s">
        <v>186</v>
      </c>
      <c r="D46" s="22">
        <v>1</v>
      </c>
      <c r="E46" s="38">
        <v>23</v>
      </c>
      <c r="F46" s="38">
        <v>24</v>
      </c>
      <c r="G46" s="38"/>
      <c r="H46" s="38"/>
      <c r="I46" s="390"/>
    </row>
    <row r="47" spans="1:17" ht="20.100000000000001" customHeight="1">
      <c r="A47" s="55" t="s">
        <v>192</v>
      </c>
      <c r="B47" s="290">
        <v>2103</v>
      </c>
      <c r="C47" s="293" t="s">
        <v>195</v>
      </c>
      <c r="D47" s="290">
        <v>1</v>
      </c>
      <c r="E47" s="290">
        <v>50</v>
      </c>
      <c r="F47" s="290"/>
      <c r="G47" s="290"/>
      <c r="H47" s="290"/>
      <c r="I47" s="398"/>
    </row>
    <row r="48" spans="1:17" ht="20.100000000000001" customHeight="1">
      <c r="A48" s="55" t="s">
        <v>192</v>
      </c>
      <c r="B48" s="290">
        <v>2106</v>
      </c>
      <c r="C48" s="286" t="s">
        <v>198</v>
      </c>
      <c r="D48" s="290">
        <v>1</v>
      </c>
      <c r="E48" s="290">
        <v>24</v>
      </c>
      <c r="F48" s="290"/>
      <c r="G48" s="290"/>
      <c r="H48" s="290"/>
      <c r="I48" s="398"/>
    </row>
    <row r="49" spans="1:36" ht="20.100000000000001" customHeight="1">
      <c r="A49" s="55" t="s">
        <v>192</v>
      </c>
      <c r="B49" s="287">
        <v>2108</v>
      </c>
      <c r="C49" s="286" t="s">
        <v>200</v>
      </c>
      <c r="D49" s="290">
        <v>1</v>
      </c>
      <c r="E49" s="290">
        <v>26</v>
      </c>
      <c r="F49" s="290"/>
      <c r="G49" s="290"/>
      <c r="H49" s="290"/>
      <c r="I49" s="398"/>
    </row>
    <row r="50" spans="1:36" ht="20.100000000000001" customHeight="1">
      <c r="A50" s="55" t="s">
        <v>192</v>
      </c>
      <c r="B50" s="22">
        <v>2109</v>
      </c>
      <c r="C50" s="23" t="s">
        <v>201</v>
      </c>
      <c r="D50" s="38">
        <v>1</v>
      </c>
      <c r="E50" s="38">
        <v>21</v>
      </c>
      <c r="F50" s="38">
        <v>22</v>
      </c>
      <c r="G50" s="38"/>
      <c r="H50" s="38"/>
      <c r="I50" s="390"/>
    </row>
    <row r="51" spans="1:36" ht="20.100000000000001" customHeight="1">
      <c r="A51" s="55" t="s">
        <v>207</v>
      </c>
      <c r="B51" s="22">
        <v>2117</v>
      </c>
      <c r="C51" s="23" t="s">
        <v>210</v>
      </c>
      <c r="D51" s="38">
        <v>1</v>
      </c>
      <c r="E51" s="38">
        <v>50</v>
      </c>
      <c r="F51" s="38"/>
      <c r="G51" s="38"/>
      <c r="H51" s="38"/>
      <c r="I51" s="390"/>
    </row>
    <row r="52" spans="1:36" ht="15.75">
      <c r="A52" s="227" t="s">
        <v>214</v>
      </c>
      <c r="B52" s="330">
        <v>2202</v>
      </c>
      <c r="C52" s="228" t="s">
        <v>216</v>
      </c>
      <c r="D52" s="38">
        <v>1</v>
      </c>
      <c r="E52" s="38">
        <v>22</v>
      </c>
      <c r="F52" s="38"/>
      <c r="G52" s="38"/>
      <c r="H52" s="38"/>
      <c r="I52" s="390"/>
    </row>
    <row r="53" spans="1:36" ht="15.75">
      <c r="A53" s="35" t="s">
        <v>214</v>
      </c>
      <c r="B53" s="36">
        <v>2203</v>
      </c>
      <c r="C53" s="43" t="s">
        <v>217</v>
      </c>
      <c r="D53" s="38">
        <v>1</v>
      </c>
      <c r="E53" s="38">
        <v>23</v>
      </c>
      <c r="F53" s="38">
        <v>24</v>
      </c>
      <c r="G53" s="38"/>
      <c r="H53" s="38"/>
      <c r="I53" s="390"/>
    </row>
    <row r="54" spans="1:36" ht="15.75">
      <c r="A54" s="35" t="s">
        <v>214</v>
      </c>
      <c r="B54" s="36">
        <v>2204</v>
      </c>
      <c r="C54" s="43" t="s">
        <v>218</v>
      </c>
      <c r="D54" s="38">
        <v>1</v>
      </c>
      <c r="E54" s="38">
        <v>50</v>
      </c>
      <c r="F54" s="38"/>
      <c r="G54" s="38"/>
      <c r="H54" s="38"/>
      <c r="I54" s="390"/>
    </row>
    <row r="55" spans="1:36" ht="15.75">
      <c r="A55" s="35" t="s">
        <v>214</v>
      </c>
      <c r="B55" s="36">
        <v>2205</v>
      </c>
      <c r="C55" s="43" t="s">
        <v>219</v>
      </c>
      <c r="D55" s="38">
        <v>1</v>
      </c>
      <c r="E55" s="38">
        <v>24</v>
      </c>
      <c r="F55" s="38"/>
      <c r="G55" s="38"/>
      <c r="H55" s="38"/>
      <c r="I55" s="390"/>
    </row>
    <row r="56" spans="1:36" ht="15.75">
      <c r="A56" s="35" t="s">
        <v>214</v>
      </c>
      <c r="B56" s="36">
        <v>2206</v>
      </c>
      <c r="C56" s="43" t="s">
        <v>220</v>
      </c>
      <c r="D56" s="38">
        <v>1</v>
      </c>
      <c r="E56" s="38">
        <v>50</v>
      </c>
      <c r="F56" s="38"/>
      <c r="G56" s="38"/>
      <c r="H56" s="38"/>
      <c r="I56" s="390"/>
    </row>
    <row r="57" spans="1:36" ht="15.75">
      <c r="A57" s="152" t="s">
        <v>214</v>
      </c>
      <c r="B57" s="36">
        <v>2208</v>
      </c>
      <c r="C57" s="43" t="s">
        <v>222</v>
      </c>
      <c r="D57" s="38">
        <v>1</v>
      </c>
      <c r="E57" s="38">
        <v>50</v>
      </c>
      <c r="F57" s="38"/>
      <c r="G57" s="38"/>
      <c r="H57" s="38"/>
      <c r="I57" s="390"/>
    </row>
    <row r="58" spans="1:36" ht="15.75">
      <c r="A58" s="227" t="s">
        <v>224</v>
      </c>
      <c r="B58" s="330">
        <v>2301</v>
      </c>
      <c r="C58" s="228" t="s">
        <v>225</v>
      </c>
      <c r="D58" s="38">
        <v>1</v>
      </c>
      <c r="E58" s="38">
        <v>25</v>
      </c>
      <c r="F58" s="38"/>
      <c r="G58" s="38"/>
      <c r="H58" s="38"/>
      <c r="I58" s="390"/>
    </row>
    <row r="59" spans="1:36" s="434" customFormat="1" ht="15.75">
      <c r="A59" s="152" t="s">
        <v>224</v>
      </c>
      <c r="B59" s="332">
        <v>2302</v>
      </c>
      <c r="C59" s="43" t="s">
        <v>226</v>
      </c>
      <c r="D59" s="38">
        <v>1</v>
      </c>
      <c r="E59" s="38">
        <v>25</v>
      </c>
      <c r="F59" s="38"/>
      <c r="G59" s="38"/>
      <c r="H59" s="38"/>
      <c r="I59" s="390"/>
      <c r="J59" s="405"/>
      <c r="K59" s="405"/>
      <c r="L59" s="405"/>
      <c r="M59" s="405"/>
      <c r="N59" s="405"/>
      <c r="O59" s="405"/>
      <c r="P59" s="405"/>
      <c r="Q59" s="405"/>
      <c r="R59" s="405"/>
      <c r="S59" s="405"/>
      <c r="T59" s="405"/>
      <c r="U59" s="405"/>
      <c r="V59" s="405"/>
      <c r="W59" s="405"/>
      <c r="X59" s="405"/>
      <c r="Y59" s="405"/>
      <c r="Z59" s="405"/>
      <c r="AA59" s="405"/>
      <c r="AB59" s="405"/>
      <c r="AC59" s="405"/>
      <c r="AD59" s="405"/>
      <c r="AE59" s="405"/>
      <c r="AF59" s="405"/>
      <c r="AG59" s="405"/>
      <c r="AH59" s="405"/>
      <c r="AI59" s="405"/>
      <c r="AJ59" s="405"/>
    </row>
    <row r="60" spans="1:36" ht="15.75">
      <c r="A60" s="152" t="s">
        <v>224</v>
      </c>
      <c r="B60" s="332">
        <v>2303</v>
      </c>
      <c r="C60" s="43" t="s">
        <v>227</v>
      </c>
      <c r="D60" s="38">
        <v>1</v>
      </c>
      <c r="E60" s="38">
        <v>25</v>
      </c>
      <c r="F60" s="38"/>
      <c r="G60" s="38"/>
      <c r="H60" s="38"/>
      <c r="I60" s="390"/>
    </row>
    <row r="61" spans="1:36" ht="15.75">
      <c r="A61" s="152" t="s">
        <v>224</v>
      </c>
      <c r="B61" s="332">
        <v>2306</v>
      </c>
      <c r="C61" s="228" t="s">
        <v>231</v>
      </c>
      <c r="D61" s="38">
        <v>1</v>
      </c>
      <c r="E61" s="38">
        <v>26</v>
      </c>
      <c r="F61" s="38"/>
      <c r="G61" s="38"/>
      <c r="H61" s="38"/>
      <c r="I61" s="390"/>
    </row>
    <row r="62" spans="1:36" ht="15.75">
      <c r="A62" s="152" t="s">
        <v>224</v>
      </c>
      <c r="B62" s="332">
        <v>2307</v>
      </c>
      <c r="C62" s="228" t="s">
        <v>232</v>
      </c>
      <c r="D62" s="38">
        <v>1</v>
      </c>
      <c r="E62" s="38">
        <v>50</v>
      </c>
      <c r="F62" s="38"/>
      <c r="G62" s="38"/>
      <c r="H62" s="38"/>
      <c r="I62" s="390"/>
    </row>
    <row r="63" spans="1:36" ht="15.75">
      <c r="A63" s="152" t="s">
        <v>233</v>
      </c>
      <c r="B63" s="332">
        <v>2401</v>
      </c>
      <c r="C63" s="228" t="s">
        <v>234</v>
      </c>
      <c r="D63" s="38">
        <v>1</v>
      </c>
      <c r="E63" s="38">
        <v>25</v>
      </c>
      <c r="F63" s="38"/>
      <c r="G63" s="38"/>
      <c r="H63" s="38"/>
      <c r="I63" s="390"/>
    </row>
    <row r="64" spans="1:36" ht="15.75">
      <c r="A64" s="152" t="s">
        <v>233</v>
      </c>
      <c r="B64" s="332">
        <v>2403</v>
      </c>
      <c r="C64" s="43" t="s">
        <v>236</v>
      </c>
      <c r="D64" s="38">
        <v>1</v>
      </c>
      <c r="E64" s="38">
        <v>12</v>
      </c>
      <c r="F64" s="38">
        <v>50</v>
      </c>
      <c r="G64" s="38"/>
      <c r="H64" s="38"/>
      <c r="I64" s="390"/>
    </row>
    <row r="65" spans="1:14" ht="15.75">
      <c r="A65" s="152" t="s">
        <v>233</v>
      </c>
      <c r="B65" s="332">
        <v>2404</v>
      </c>
      <c r="C65" s="43" t="s">
        <v>237</v>
      </c>
      <c r="D65" s="38">
        <v>1</v>
      </c>
      <c r="E65" s="38">
        <v>25</v>
      </c>
      <c r="F65" s="38"/>
      <c r="G65" s="38"/>
      <c r="H65" s="38"/>
      <c r="I65" s="390"/>
    </row>
    <row r="66" spans="1:14" ht="15.75">
      <c r="A66" s="152" t="s">
        <v>244</v>
      </c>
      <c r="B66" s="38">
        <v>2501</v>
      </c>
      <c r="C66" s="43" t="s">
        <v>245</v>
      </c>
      <c r="D66" s="38">
        <v>1</v>
      </c>
      <c r="E66" s="38">
        <v>25</v>
      </c>
      <c r="F66" s="38"/>
      <c r="G66" s="38"/>
      <c r="H66" s="38"/>
      <c r="I66" s="390"/>
      <c r="J66" s="435"/>
      <c r="K66" s="435"/>
      <c r="L66" s="435"/>
      <c r="M66" s="435"/>
      <c r="N66" s="435"/>
    </row>
    <row r="67" spans="1:14" ht="15.75">
      <c r="A67" s="227" t="s">
        <v>244</v>
      </c>
      <c r="B67" s="39">
        <v>2502</v>
      </c>
      <c r="C67" s="228" t="s">
        <v>246</v>
      </c>
      <c r="D67" s="38">
        <v>1</v>
      </c>
      <c r="E67" s="38">
        <v>25</v>
      </c>
      <c r="F67" s="38"/>
      <c r="G67" s="38"/>
      <c r="H67" s="38"/>
      <c r="I67" s="390"/>
      <c r="J67" s="435"/>
      <c r="K67" s="435"/>
      <c r="L67" s="435"/>
      <c r="M67" s="435"/>
      <c r="N67" s="435"/>
    </row>
    <row r="68" spans="1:14" ht="15.75">
      <c r="A68" s="227" t="s">
        <v>244</v>
      </c>
      <c r="B68" s="39">
        <v>2506</v>
      </c>
      <c r="C68" s="228" t="s">
        <v>250</v>
      </c>
      <c r="D68" s="38">
        <v>1</v>
      </c>
      <c r="E68" s="38">
        <v>24</v>
      </c>
      <c r="F68" s="38"/>
      <c r="G68" s="38"/>
      <c r="H68" s="38"/>
      <c r="I68" s="390"/>
      <c r="J68" s="435"/>
      <c r="K68" s="435"/>
      <c r="L68" s="435"/>
      <c r="M68" s="435"/>
      <c r="N68" s="435"/>
    </row>
    <row r="69" spans="1:14" ht="15.75">
      <c r="A69" s="152" t="s">
        <v>255</v>
      </c>
      <c r="B69" s="38">
        <v>2601</v>
      </c>
      <c r="C69" s="43" t="s">
        <v>256</v>
      </c>
      <c r="D69" s="38">
        <v>1</v>
      </c>
      <c r="E69" s="38">
        <v>24</v>
      </c>
      <c r="F69" s="38"/>
      <c r="G69" s="38"/>
      <c r="H69" s="38"/>
      <c r="I69" s="390"/>
      <c r="J69" s="435"/>
      <c r="K69" s="435"/>
      <c r="L69" s="435"/>
      <c r="M69" s="435"/>
      <c r="N69" s="435"/>
    </row>
    <row r="70" spans="1:14" ht="15.75">
      <c r="A70" s="152" t="s">
        <v>260</v>
      </c>
      <c r="B70" s="38">
        <v>2802</v>
      </c>
      <c r="C70" s="43" t="s">
        <v>263</v>
      </c>
      <c r="D70" s="38">
        <v>1</v>
      </c>
      <c r="E70" s="38">
        <v>23</v>
      </c>
      <c r="F70" s="38"/>
      <c r="G70" s="38"/>
      <c r="H70" s="38"/>
      <c r="I70" s="390"/>
    </row>
    <row r="71" spans="1:14" ht="15.75">
      <c r="A71" s="152" t="s">
        <v>260</v>
      </c>
      <c r="B71" s="38">
        <v>2803</v>
      </c>
      <c r="C71" s="43" t="s">
        <v>264</v>
      </c>
      <c r="D71" s="38">
        <v>1</v>
      </c>
      <c r="E71" s="38">
        <v>25</v>
      </c>
      <c r="F71" s="38"/>
      <c r="G71" s="38"/>
      <c r="H71" s="38"/>
      <c r="I71" s="390"/>
    </row>
    <row r="72" spans="1:14" ht="15.75">
      <c r="A72" s="152" t="s">
        <v>265</v>
      </c>
      <c r="B72" s="38">
        <v>2901</v>
      </c>
      <c r="C72" s="43" t="s">
        <v>266</v>
      </c>
      <c r="D72" s="38">
        <v>1</v>
      </c>
      <c r="E72" s="38">
        <v>24</v>
      </c>
      <c r="F72" s="38"/>
      <c r="G72" s="38"/>
      <c r="H72" s="38"/>
      <c r="I72" s="390"/>
    </row>
    <row r="73" spans="1:14" ht="15.75">
      <c r="A73" s="152" t="s">
        <v>270</v>
      </c>
      <c r="B73" s="38">
        <v>3001</v>
      </c>
      <c r="C73" s="43" t="s">
        <v>510</v>
      </c>
      <c r="D73" s="38">
        <v>1</v>
      </c>
      <c r="E73" s="38">
        <v>23</v>
      </c>
      <c r="F73" s="38">
        <v>24</v>
      </c>
      <c r="G73" s="38"/>
      <c r="H73" s="38"/>
      <c r="I73" s="390"/>
    </row>
    <row r="74" spans="1:14" ht="15.75">
      <c r="A74" s="227" t="s">
        <v>278</v>
      </c>
      <c r="B74" s="39">
        <v>3104</v>
      </c>
      <c r="C74" s="228" t="s">
        <v>280</v>
      </c>
      <c r="D74" s="38">
        <v>1</v>
      </c>
      <c r="E74" s="38">
        <v>12</v>
      </c>
      <c r="F74" s="38">
        <v>24</v>
      </c>
      <c r="G74" s="38"/>
      <c r="H74" s="38"/>
      <c r="I74" s="390"/>
    </row>
    <row r="75" spans="1:14" ht="15.75">
      <c r="A75" s="152" t="s">
        <v>281</v>
      </c>
      <c r="B75" s="38">
        <v>3201</v>
      </c>
      <c r="C75" s="43" t="s">
        <v>282</v>
      </c>
      <c r="D75" s="38">
        <v>1</v>
      </c>
      <c r="E75" s="38">
        <v>40</v>
      </c>
      <c r="F75" s="38"/>
      <c r="G75" s="38"/>
      <c r="H75" s="38"/>
      <c r="I75" s="390"/>
    </row>
    <row r="76" spans="1:14" ht="15.75">
      <c r="A76" s="227" t="s">
        <v>281</v>
      </c>
      <c r="B76" s="39">
        <v>3202</v>
      </c>
      <c r="C76" s="228" t="s">
        <v>283</v>
      </c>
      <c r="D76" s="39">
        <v>1</v>
      </c>
      <c r="E76" s="39">
        <v>24</v>
      </c>
      <c r="F76" s="39"/>
      <c r="G76" s="39"/>
      <c r="H76" s="39"/>
      <c r="I76" s="391"/>
    </row>
    <row r="77" spans="1:14" ht="15.75">
      <c r="A77" s="227" t="s">
        <v>281</v>
      </c>
      <c r="B77" s="39">
        <v>3203</v>
      </c>
      <c r="C77" s="228" t="s">
        <v>284</v>
      </c>
      <c r="D77" s="39">
        <v>1</v>
      </c>
      <c r="E77" s="39">
        <v>40</v>
      </c>
      <c r="F77" s="39"/>
      <c r="G77" s="39"/>
      <c r="H77" s="39"/>
      <c r="I77" s="391"/>
    </row>
    <row r="78" spans="1:14" ht="15.75">
      <c r="A78" s="55" t="s">
        <v>281</v>
      </c>
      <c r="B78" s="22">
        <v>3204</v>
      </c>
      <c r="C78" s="23" t="s">
        <v>285</v>
      </c>
      <c r="D78" s="22">
        <v>1</v>
      </c>
      <c r="E78" s="22">
        <v>21</v>
      </c>
      <c r="F78" s="22"/>
      <c r="G78" s="22"/>
      <c r="H78" s="22"/>
      <c r="I78" s="329"/>
    </row>
    <row r="79" spans="1:14" ht="15.75">
      <c r="A79" s="55" t="s">
        <v>281</v>
      </c>
      <c r="B79" s="22">
        <v>3205</v>
      </c>
      <c r="C79" s="23" t="s">
        <v>286</v>
      </c>
      <c r="D79" s="22">
        <v>1</v>
      </c>
      <c r="E79" s="22">
        <v>25</v>
      </c>
      <c r="F79" s="22"/>
      <c r="G79" s="22"/>
      <c r="H79" s="22"/>
      <c r="I79" s="329"/>
    </row>
    <row r="80" spans="1:14" ht="15.75">
      <c r="A80" s="55" t="s">
        <v>281</v>
      </c>
      <c r="B80" s="22">
        <v>3206</v>
      </c>
      <c r="C80" s="23" t="s">
        <v>287</v>
      </c>
      <c r="D80" s="22">
        <v>1</v>
      </c>
      <c r="E80" s="22">
        <v>21</v>
      </c>
      <c r="F80" s="22">
        <v>24</v>
      </c>
      <c r="G80" s="22"/>
      <c r="H80" s="22"/>
      <c r="I80" s="329"/>
    </row>
    <row r="81" spans="1:9" ht="15.75">
      <c r="A81" s="55" t="s">
        <v>281</v>
      </c>
      <c r="B81" s="22">
        <v>3207</v>
      </c>
      <c r="C81" s="23" t="s">
        <v>288</v>
      </c>
      <c r="D81" s="22">
        <v>1</v>
      </c>
      <c r="E81" s="22">
        <v>50</v>
      </c>
      <c r="F81" s="22"/>
      <c r="G81" s="22"/>
      <c r="H81" s="22"/>
      <c r="I81" s="329"/>
    </row>
    <row r="82" spans="1:9" ht="15.75">
      <c r="A82" s="227" t="s">
        <v>281</v>
      </c>
      <c r="B82" s="39">
        <v>3209</v>
      </c>
      <c r="C82" s="228" t="s">
        <v>290</v>
      </c>
      <c r="D82" s="38">
        <v>1</v>
      </c>
      <c r="E82" s="38">
        <v>40</v>
      </c>
      <c r="F82" s="38"/>
      <c r="G82" s="38"/>
      <c r="H82" s="38"/>
      <c r="I82" s="390"/>
    </row>
    <row r="83" spans="1:9" ht="15.75">
      <c r="A83" s="227" t="s">
        <v>281</v>
      </c>
      <c r="B83" s="39">
        <v>3210</v>
      </c>
      <c r="C83" s="228" t="s">
        <v>291</v>
      </c>
      <c r="D83" s="38">
        <v>1</v>
      </c>
      <c r="E83" s="38">
        <v>26</v>
      </c>
      <c r="F83" s="38"/>
      <c r="G83" s="38"/>
      <c r="H83" s="38"/>
      <c r="I83" s="390"/>
    </row>
    <row r="84" spans="1:9" ht="15.75">
      <c r="A84" s="227" t="s">
        <v>294</v>
      </c>
      <c r="B84" s="39">
        <v>3301</v>
      </c>
      <c r="C84" s="228" t="s">
        <v>295</v>
      </c>
      <c r="D84" s="38">
        <v>1</v>
      </c>
      <c r="E84" s="38">
        <v>25</v>
      </c>
      <c r="F84" s="38"/>
      <c r="G84" s="38"/>
      <c r="H84" s="38"/>
      <c r="I84" s="390"/>
    </row>
    <row r="85" spans="1:9" ht="15.75">
      <c r="A85" s="55" t="s">
        <v>297</v>
      </c>
      <c r="B85" s="22">
        <v>3401</v>
      </c>
      <c r="C85" s="23" t="s">
        <v>298</v>
      </c>
      <c r="D85" s="38">
        <v>1</v>
      </c>
      <c r="E85" s="38">
        <v>25</v>
      </c>
      <c r="F85" s="38"/>
      <c r="G85" s="38"/>
      <c r="H85" s="38"/>
      <c r="I85" s="390"/>
    </row>
    <row r="86" spans="1:9" ht="15.75">
      <c r="A86" s="55" t="s">
        <v>297</v>
      </c>
      <c r="B86" s="22">
        <v>3404</v>
      </c>
      <c r="C86" s="23" t="s">
        <v>301</v>
      </c>
      <c r="D86" s="38">
        <v>1</v>
      </c>
      <c r="E86" s="38">
        <v>24</v>
      </c>
      <c r="F86" s="38"/>
      <c r="G86" s="38"/>
      <c r="H86" s="38"/>
      <c r="I86" s="390"/>
    </row>
    <row r="87" spans="1:9" ht="15.75">
      <c r="A87" s="55" t="s">
        <v>297</v>
      </c>
      <c r="B87" s="22">
        <v>3405</v>
      </c>
      <c r="C87" s="23" t="s">
        <v>302</v>
      </c>
      <c r="D87" s="22">
        <v>1</v>
      </c>
      <c r="E87" s="110">
        <v>50</v>
      </c>
      <c r="F87" s="110"/>
      <c r="G87" s="110"/>
      <c r="H87" s="110"/>
      <c r="I87" s="273"/>
    </row>
    <row r="88" spans="1:9" ht="15.75">
      <c r="A88" s="55" t="s">
        <v>303</v>
      </c>
      <c r="B88" s="22">
        <v>3501</v>
      </c>
      <c r="C88" s="293" t="s">
        <v>304</v>
      </c>
      <c r="D88" s="290">
        <v>1</v>
      </c>
      <c r="E88" s="290">
        <v>25</v>
      </c>
      <c r="F88" s="290"/>
      <c r="G88" s="290"/>
      <c r="H88" s="290"/>
      <c r="I88" s="398"/>
    </row>
    <row r="89" spans="1:9" ht="15.75">
      <c r="A89" s="55" t="s">
        <v>305</v>
      </c>
      <c r="B89" s="22">
        <v>3601</v>
      </c>
      <c r="C89" s="286" t="s">
        <v>306</v>
      </c>
      <c r="D89" s="290">
        <v>1</v>
      </c>
      <c r="E89" s="290">
        <v>25</v>
      </c>
      <c r="F89" s="290"/>
      <c r="G89" s="290"/>
      <c r="H89" s="290"/>
      <c r="I89" s="398"/>
    </row>
    <row r="90" spans="1:9" ht="15.75">
      <c r="A90" s="55" t="s">
        <v>307</v>
      </c>
      <c r="B90" s="22">
        <v>3701</v>
      </c>
      <c r="C90" s="23" t="s">
        <v>308</v>
      </c>
      <c r="D90" s="38">
        <v>1</v>
      </c>
      <c r="E90" s="38">
        <v>25</v>
      </c>
      <c r="F90" s="38"/>
      <c r="G90" s="38"/>
      <c r="H90" s="38"/>
      <c r="I90" s="390"/>
    </row>
    <row r="91" spans="1:9" ht="15.75">
      <c r="A91" s="55" t="s">
        <v>307</v>
      </c>
      <c r="B91" s="22">
        <v>3702</v>
      </c>
      <c r="C91" s="23" t="s">
        <v>310</v>
      </c>
      <c r="D91" s="38">
        <v>1</v>
      </c>
      <c r="E91" s="38">
        <v>25</v>
      </c>
      <c r="F91" s="38"/>
      <c r="G91" s="38"/>
      <c r="H91" s="38"/>
      <c r="I91" s="390"/>
    </row>
    <row r="92" spans="1:9" ht="15.75">
      <c r="A92" s="55" t="s">
        <v>307</v>
      </c>
      <c r="B92" s="22">
        <v>3703</v>
      </c>
      <c r="C92" s="23" t="s">
        <v>311</v>
      </c>
      <c r="D92" s="38">
        <v>1</v>
      </c>
      <c r="E92" s="38">
        <v>25</v>
      </c>
      <c r="F92" s="38"/>
      <c r="G92" s="38"/>
      <c r="H92" s="38"/>
      <c r="I92" s="390"/>
    </row>
    <row r="93" spans="1:9" ht="15.75">
      <c r="A93" s="55" t="s">
        <v>307</v>
      </c>
      <c r="B93" s="22">
        <v>3704</v>
      </c>
      <c r="C93" s="23" t="s">
        <v>312</v>
      </c>
      <c r="D93" s="38">
        <v>1</v>
      </c>
      <c r="E93" s="38">
        <v>25</v>
      </c>
      <c r="F93" s="38"/>
      <c r="G93" s="38"/>
      <c r="H93" s="38"/>
      <c r="I93" s="390"/>
    </row>
    <row r="94" spans="1:9" ht="15.75">
      <c r="A94" s="55" t="s">
        <v>307</v>
      </c>
      <c r="B94" s="22">
        <v>3706</v>
      </c>
      <c r="C94" s="23" t="s">
        <v>314</v>
      </c>
      <c r="D94" s="38">
        <v>1</v>
      </c>
      <c r="E94" s="38">
        <v>22</v>
      </c>
      <c r="F94" s="38"/>
      <c r="G94" s="38"/>
      <c r="H94" s="38"/>
      <c r="I94" s="390"/>
    </row>
    <row r="95" spans="1:9" ht="15.75">
      <c r="A95" s="55" t="s">
        <v>315</v>
      </c>
      <c r="B95" s="22">
        <v>3801</v>
      </c>
      <c r="C95" s="23" t="s">
        <v>316</v>
      </c>
      <c r="D95" s="38">
        <v>1</v>
      </c>
      <c r="E95" s="38">
        <v>40</v>
      </c>
      <c r="F95" s="38"/>
      <c r="G95" s="38"/>
      <c r="H95" s="38"/>
      <c r="I95" s="390"/>
    </row>
    <row r="96" spans="1:9" ht="15.75">
      <c r="A96" s="55" t="s">
        <v>315</v>
      </c>
      <c r="B96" s="22">
        <v>3802</v>
      </c>
      <c r="C96" s="23" t="s">
        <v>317</v>
      </c>
      <c r="D96" s="38">
        <v>1</v>
      </c>
      <c r="E96" s="38">
        <v>25</v>
      </c>
      <c r="F96" s="38"/>
      <c r="G96" s="38"/>
      <c r="H96" s="38"/>
      <c r="I96" s="390"/>
    </row>
    <row r="97" spans="1:9" ht="15.75">
      <c r="A97" s="55" t="s">
        <v>315</v>
      </c>
      <c r="B97" s="22">
        <v>3803</v>
      </c>
      <c r="C97" s="23" t="s">
        <v>511</v>
      </c>
      <c r="D97" s="38">
        <v>1</v>
      </c>
      <c r="E97" s="38">
        <v>50</v>
      </c>
      <c r="F97" s="38"/>
      <c r="G97" s="38"/>
      <c r="H97" s="38"/>
      <c r="I97" s="390"/>
    </row>
    <row r="98" spans="1:9" ht="15.75">
      <c r="A98" s="55" t="s">
        <v>323</v>
      </c>
      <c r="B98" s="22">
        <v>4001</v>
      </c>
      <c r="C98" s="23" t="s">
        <v>324</v>
      </c>
      <c r="D98" s="38">
        <v>1</v>
      </c>
      <c r="E98" s="38">
        <v>25</v>
      </c>
      <c r="F98" s="38"/>
      <c r="G98" s="38"/>
      <c r="H98" s="38"/>
      <c r="I98" s="390"/>
    </row>
    <row r="99" spans="1:9" ht="15.75">
      <c r="A99" s="55" t="s">
        <v>527</v>
      </c>
      <c r="B99" s="22">
        <v>4101</v>
      </c>
      <c r="C99" s="23" t="s">
        <v>327</v>
      </c>
      <c r="D99" s="38">
        <v>1</v>
      </c>
      <c r="E99" s="38">
        <v>40</v>
      </c>
      <c r="F99" s="38"/>
      <c r="G99" s="38"/>
      <c r="H99" s="38"/>
      <c r="I99" s="390"/>
    </row>
    <row r="100" spans="1:9" ht="15.75">
      <c r="A100" s="55" t="s">
        <v>527</v>
      </c>
      <c r="B100" s="22">
        <v>4102</v>
      </c>
      <c r="C100" s="23" t="s">
        <v>329</v>
      </c>
      <c r="D100" s="38">
        <v>1</v>
      </c>
      <c r="E100" s="38">
        <v>25</v>
      </c>
      <c r="F100" s="38"/>
      <c r="G100" s="38"/>
      <c r="H100" s="38"/>
      <c r="I100" s="390"/>
    </row>
    <row r="101" spans="1:9" ht="15.75">
      <c r="A101" s="35" t="s">
        <v>527</v>
      </c>
      <c r="B101" s="36">
        <v>4104</v>
      </c>
      <c r="C101" s="43" t="s">
        <v>331</v>
      </c>
      <c r="D101" s="38">
        <v>1</v>
      </c>
      <c r="E101" s="38">
        <v>25</v>
      </c>
      <c r="F101" s="38"/>
      <c r="G101" s="38"/>
      <c r="H101" s="38"/>
      <c r="I101" s="390"/>
    </row>
    <row r="102" spans="1:9" ht="15.75">
      <c r="A102" s="152" t="s">
        <v>527</v>
      </c>
      <c r="B102" s="36">
        <v>4105</v>
      </c>
      <c r="C102" s="43" t="s">
        <v>332</v>
      </c>
      <c r="D102" s="38">
        <v>1</v>
      </c>
      <c r="E102" s="38">
        <v>25</v>
      </c>
      <c r="F102" s="38"/>
      <c r="G102" s="38"/>
      <c r="H102" s="38"/>
      <c r="I102" s="390"/>
    </row>
    <row r="103" spans="1:9" ht="15.75">
      <c r="A103" s="227" t="s">
        <v>333</v>
      </c>
      <c r="B103" s="39">
        <v>4203</v>
      </c>
      <c r="C103" s="228" t="s">
        <v>336</v>
      </c>
      <c r="D103" s="38">
        <v>1</v>
      </c>
      <c r="E103" s="38">
        <v>25</v>
      </c>
      <c r="F103" s="38"/>
      <c r="G103" s="38"/>
      <c r="H103" s="38"/>
      <c r="I103" s="390"/>
    </row>
    <row r="104" spans="1:9" ht="15.75">
      <c r="A104" s="152" t="s">
        <v>333</v>
      </c>
      <c r="B104" s="38">
        <v>4204</v>
      </c>
      <c r="C104" s="43" t="s">
        <v>337</v>
      </c>
      <c r="D104" s="38">
        <v>1</v>
      </c>
      <c r="E104" s="38">
        <v>25</v>
      </c>
      <c r="F104" s="38"/>
      <c r="G104" s="38"/>
      <c r="H104" s="38"/>
      <c r="I104" s="390"/>
    </row>
    <row r="105" spans="1:9" ht="15.75">
      <c r="A105" s="227" t="s">
        <v>333</v>
      </c>
      <c r="B105" s="39">
        <v>4205</v>
      </c>
      <c r="C105" s="228" t="s">
        <v>338</v>
      </c>
      <c r="D105" s="38">
        <v>1</v>
      </c>
      <c r="E105" s="38">
        <v>40</v>
      </c>
      <c r="F105" s="38"/>
      <c r="G105" s="38"/>
      <c r="H105" s="38"/>
      <c r="I105" s="390"/>
    </row>
    <row r="106" spans="1:9" ht="15.75">
      <c r="A106" s="227" t="s">
        <v>333</v>
      </c>
      <c r="B106" s="39">
        <v>4206</v>
      </c>
      <c r="C106" s="228" t="s">
        <v>339</v>
      </c>
      <c r="D106" s="38">
        <v>1</v>
      </c>
      <c r="E106" s="38">
        <v>40</v>
      </c>
      <c r="F106" s="38"/>
      <c r="G106" s="38"/>
      <c r="H106" s="38"/>
      <c r="I106" s="390"/>
    </row>
    <row r="107" spans="1:9" ht="15.75">
      <c r="A107" s="227" t="s">
        <v>333</v>
      </c>
      <c r="B107" s="39">
        <v>4207</v>
      </c>
      <c r="C107" s="228" t="s">
        <v>340</v>
      </c>
      <c r="D107" s="38">
        <v>1</v>
      </c>
      <c r="E107" s="38">
        <v>40</v>
      </c>
      <c r="F107" s="38"/>
      <c r="G107" s="38"/>
      <c r="H107" s="38"/>
      <c r="I107" s="390"/>
    </row>
    <row r="108" spans="1:9" ht="15.75">
      <c r="A108" s="152" t="s">
        <v>333</v>
      </c>
      <c r="B108" s="38">
        <v>4209</v>
      </c>
      <c r="C108" s="43" t="s">
        <v>342</v>
      </c>
      <c r="D108" s="38">
        <v>1</v>
      </c>
      <c r="E108" s="38">
        <v>25</v>
      </c>
      <c r="F108" s="38"/>
      <c r="G108" s="38"/>
      <c r="H108" s="38"/>
      <c r="I108" s="390"/>
    </row>
    <row r="109" spans="1:9" ht="15.75">
      <c r="A109" s="227" t="s">
        <v>345</v>
      </c>
      <c r="B109" s="39">
        <v>4401</v>
      </c>
      <c r="C109" s="228" t="s">
        <v>346</v>
      </c>
      <c r="D109" s="38">
        <v>1</v>
      </c>
      <c r="E109" s="38">
        <v>24</v>
      </c>
      <c r="F109" s="38"/>
      <c r="G109" s="38"/>
      <c r="H109" s="38"/>
      <c r="I109" s="390"/>
    </row>
    <row r="110" spans="1:9" ht="15.75">
      <c r="A110" s="227" t="s">
        <v>345</v>
      </c>
      <c r="B110" s="39">
        <v>4404</v>
      </c>
      <c r="C110" s="228" t="s">
        <v>349</v>
      </c>
      <c r="D110" s="38">
        <v>1</v>
      </c>
      <c r="E110" s="38">
        <v>24</v>
      </c>
      <c r="F110" s="38"/>
      <c r="G110" s="38"/>
      <c r="H110" s="38"/>
      <c r="I110" s="390"/>
    </row>
    <row r="111" spans="1:9" ht="15.75">
      <c r="A111" s="227" t="s">
        <v>345</v>
      </c>
      <c r="B111" s="39">
        <v>4406</v>
      </c>
      <c r="C111" s="228" t="s">
        <v>512</v>
      </c>
      <c r="D111" s="38">
        <v>1</v>
      </c>
      <c r="E111" s="38">
        <v>22</v>
      </c>
      <c r="F111" s="38"/>
      <c r="G111" s="38"/>
      <c r="H111" s="38"/>
      <c r="I111" s="390"/>
    </row>
    <row r="112" spans="1:9" ht="15.75">
      <c r="A112" s="152" t="s">
        <v>352</v>
      </c>
      <c r="B112" s="38">
        <v>4407</v>
      </c>
      <c r="C112" s="43" t="s">
        <v>353</v>
      </c>
      <c r="D112" s="38">
        <v>1</v>
      </c>
      <c r="E112" s="38">
        <v>40</v>
      </c>
      <c r="F112" s="38"/>
      <c r="G112" s="38"/>
      <c r="H112" s="38"/>
      <c r="I112" s="390"/>
    </row>
    <row r="113" spans="1:9" ht="15.75">
      <c r="A113" s="152" t="s">
        <v>352</v>
      </c>
      <c r="B113" s="38">
        <v>4409</v>
      </c>
      <c r="C113" s="43" t="s">
        <v>513</v>
      </c>
      <c r="D113" s="38">
        <v>1</v>
      </c>
      <c r="E113" s="38">
        <v>22</v>
      </c>
      <c r="F113" s="38"/>
      <c r="G113" s="38"/>
      <c r="H113" s="38"/>
      <c r="I113" s="390"/>
    </row>
    <row r="114" spans="1:9" ht="15.75">
      <c r="A114" s="227" t="s">
        <v>356</v>
      </c>
      <c r="B114" s="39">
        <v>4504</v>
      </c>
      <c r="C114" s="228" t="s">
        <v>360</v>
      </c>
      <c r="D114" s="39">
        <v>1</v>
      </c>
      <c r="E114" s="39">
        <v>50</v>
      </c>
      <c r="F114" s="39"/>
      <c r="G114" s="39"/>
      <c r="H114" s="39"/>
      <c r="I114" s="391"/>
    </row>
    <row r="115" spans="1:9" ht="15.75">
      <c r="A115" s="227" t="s">
        <v>356</v>
      </c>
      <c r="B115" s="39">
        <v>4506</v>
      </c>
      <c r="C115" s="228" t="s">
        <v>362</v>
      </c>
      <c r="D115" s="39">
        <v>1</v>
      </c>
      <c r="E115" s="39">
        <v>25</v>
      </c>
      <c r="F115" s="39"/>
      <c r="G115" s="39"/>
      <c r="H115" s="39"/>
      <c r="I115" s="391"/>
    </row>
    <row r="116" spans="1:9" ht="15.75">
      <c r="A116" s="55" t="s">
        <v>368</v>
      </c>
      <c r="B116" s="22">
        <v>4602</v>
      </c>
      <c r="C116" s="23" t="s">
        <v>370</v>
      </c>
      <c r="D116" s="38">
        <v>1</v>
      </c>
      <c r="E116" s="38">
        <v>24</v>
      </c>
      <c r="F116" s="38"/>
      <c r="G116" s="38"/>
      <c r="H116" s="38"/>
      <c r="I116" s="390"/>
    </row>
    <row r="117" spans="1:9" ht="15.75">
      <c r="A117" s="55" t="s">
        <v>368</v>
      </c>
      <c r="B117" s="22">
        <v>4603</v>
      </c>
      <c r="C117" s="23" t="s">
        <v>371</v>
      </c>
      <c r="D117" s="38">
        <v>1</v>
      </c>
      <c r="E117" s="38">
        <v>22</v>
      </c>
      <c r="F117" s="38"/>
      <c r="G117" s="38"/>
      <c r="H117" s="38"/>
      <c r="I117" s="390"/>
    </row>
    <row r="118" spans="1:9" ht="15.75">
      <c r="A118" s="55" t="s">
        <v>368</v>
      </c>
      <c r="B118" s="22">
        <v>4604</v>
      </c>
      <c r="C118" s="23" t="s">
        <v>372</v>
      </c>
      <c r="D118" s="38">
        <v>1</v>
      </c>
      <c r="E118" s="38">
        <v>25</v>
      </c>
      <c r="F118" s="38"/>
      <c r="G118" s="38"/>
      <c r="H118" s="38"/>
      <c r="I118" s="273"/>
    </row>
    <row r="119" spans="1:9" ht="15.75">
      <c r="A119" s="522" t="s">
        <v>16</v>
      </c>
      <c r="B119" s="529" t="s">
        <v>17</v>
      </c>
      <c r="C119" s="523" t="s">
        <v>18</v>
      </c>
      <c r="D119" s="520">
        <v>2</v>
      </c>
      <c r="E119" s="520">
        <v>12</v>
      </c>
      <c r="F119" s="520"/>
      <c r="G119" s="520"/>
      <c r="H119" s="520"/>
      <c r="I119" s="521"/>
    </row>
    <row r="120" spans="1:9" ht="15.75">
      <c r="A120" s="522" t="s">
        <v>19</v>
      </c>
      <c r="B120" s="529">
        <v>201</v>
      </c>
      <c r="C120" s="523" t="s">
        <v>20</v>
      </c>
      <c r="D120" s="520">
        <v>2</v>
      </c>
      <c r="E120" s="520">
        <v>50</v>
      </c>
      <c r="F120" s="520"/>
      <c r="G120" s="520"/>
      <c r="H120" s="520"/>
      <c r="I120" s="521"/>
    </row>
    <row r="121" spans="1:9" ht="15.75">
      <c r="A121" s="530" t="s">
        <v>19</v>
      </c>
      <c r="B121" s="529">
        <v>202</v>
      </c>
      <c r="C121" s="523" t="s">
        <v>21</v>
      </c>
      <c r="D121" s="520">
        <v>2</v>
      </c>
      <c r="E121" s="520">
        <v>50</v>
      </c>
      <c r="F121" s="520"/>
      <c r="G121" s="520"/>
      <c r="H121" s="520"/>
      <c r="I121" s="521"/>
    </row>
    <row r="122" spans="1:9" ht="15.75">
      <c r="A122" s="522" t="s">
        <v>22</v>
      </c>
      <c r="B122" s="520" t="s">
        <v>23</v>
      </c>
      <c r="C122" s="523" t="s">
        <v>24</v>
      </c>
      <c r="D122" s="520">
        <v>2</v>
      </c>
      <c r="E122" s="520">
        <v>22</v>
      </c>
      <c r="F122" s="520"/>
      <c r="G122" s="520"/>
      <c r="H122" s="520"/>
      <c r="I122" s="521"/>
    </row>
    <row r="123" spans="1:9" ht="15.75">
      <c r="A123" s="522" t="s">
        <v>30</v>
      </c>
      <c r="B123" s="520" t="s">
        <v>517</v>
      </c>
      <c r="C123" s="523" t="s">
        <v>32</v>
      </c>
      <c r="D123" s="520">
        <v>2</v>
      </c>
      <c r="E123" s="520">
        <v>50</v>
      </c>
      <c r="F123" s="520"/>
      <c r="G123" s="520"/>
      <c r="H123" s="520"/>
      <c r="I123" s="521"/>
    </row>
    <row r="124" spans="1:9" ht="15.75">
      <c r="A124" s="522" t="s">
        <v>30</v>
      </c>
      <c r="B124" s="520" t="s">
        <v>518</v>
      </c>
      <c r="C124" s="523" t="s">
        <v>483</v>
      </c>
      <c r="D124" s="520">
        <v>2</v>
      </c>
      <c r="E124" s="520">
        <v>50</v>
      </c>
      <c r="F124" s="520"/>
      <c r="G124" s="520"/>
      <c r="H124" s="520"/>
      <c r="I124" s="521"/>
    </row>
    <row r="125" spans="1:9" ht="15.75">
      <c r="A125" s="522" t="s">
        <v>30</v>
      </c>
      <c r="B125" s="529" t="s">
        <v>42</v>
      </c>
      <c r="C125" s="523" t="s">
        <v>43</v>
      </c>
      <c r="D125" s="520">
        <v>2</v>
      </c>
      <c r="E125" s="520">
        <v>25</v>
      </c>
      <c r="F125" s="520"/>
      <c r="G125" s="520"/>
      <c r="H125" s="520"/>
      <c r="I125" s="521"/>
    </row>
    <row r="126" spans="1:9" ht="15.75">
      <c r="A126" s="522" t="s">
        <v>30</v>
      </c>
      <c r="B126" s="525" t="s">
        <v>44</v>
      </c>
      <c r="C126" s="523" t="s">
        <v>484</v>
      </c>
      <c r="D126" s="520">
        <v>2</v>
      </c>
      <c r="E126" s="520">
        <v>15</v>
      </c>
      <c r="F126" s="520"/>
      <c r="G126" s="520"/>
      <c r="H126" s="520"/>
      <c r="I126" s="521"/>
    </row>
    <row r="127" spans="1:9" ht="15.75">
      <c r="A127" s="522" t="s">
        <v>30</v>
      </c>
      <c r="B127" s="525" t="s">
        <v>47</v>
      </c>
      <c r="C127" s="523" t="s">
        <v>485</v>
      </c>
      <c r="D127" s="520">
        <v>2</v>
      </c>
      <c r="E127" s="520">
        <v>26</v>
      </c>
      <c r="F127" s="520"/>
      <c r="G127" s="520"/>
      <c r="H127" s="520"/>
      <c r="I127" s="521"/>
    </row>
    <row r="128" spans="1:9" ht="15.75">
      <c r="A128" s="522" t="s">
        <v>30</v>
      </c>
      <c r="B128" s="525" t="s">
        <v>49</v>
      </c>
      <c r="C128" s="523" t="s">
        <v>486</v>
      </c>
      <c r="D128" s="520">
        <v>2</v>
      </c>
      <c r="E128" s="520">
        <v>50</v>
      </c>
      <c r="F128" s="520"/>
      <c r="G128" s="520"/>
      <c r="H128" s="520"/>
      <c r="I128" s="521"/>
    </row>
    <row r="129" spans="1:14" ht="15.75">
      <c r="A129" s="522" t="s">
        <v>63</v>
      </c>
      <c r="B129" s="520" t="s">
        <v>519</v>
      </c>
      <c r="C129" s="523" t="s">
        <v>65</v>
      </c>
      <c r="D129" s="520">
        <v>2</v>
      </c>
      <c r="E129" s="520">
        <v>50</v>
      </c>
      <c r="F129" s="520"/>
      <c r="G129" s="520"/>
      <c r="H129" s="520"/>
      <c r="I129" s="521"/>
    </row>
    <row r="130" spans="1:14" ht="15.75">
      <c r="A130" s="522" t="s">
        <v>63</v>
      </c>
      <c r="B130" s="520" t="s">
        <v>520</v>
      </c>
      <c r="C130" s="523" t="s">
        <v>67</v>
      </c>
      <c r="D130" s="520">
        <v>2</v>
      </c>
      <c r="E130" s="520">
        <v>11</v>
      </c>
      <c r="F130" s="520"/>
      <c r="G130" s="520"/>
      <c r="H130" s="520"/>
      <c r="I130" s="521"/>
    </row>
    <row r="131" spans="1:14" ht="15.75">
      <c r="A131" s="522" t="s">
        <v>63</v>
      </c>
      <c r="B131" s="520" t="s">
        <v>70</v>
      </c>
      <c r="C131" s="523" t="s">
        <v>71</v>
      </c>
      <c r="D131" s="520">
        <v>2</v>
      </c>
      <c r="E131" s="520">
        <v>30</v>
      </c>
      <c r="F131" s="520"/>
      <c r="G131" s="520"/>
      <c r="H131" s="520"/>
      <c r="I131" s="521"/>
      <c r="J131" s="426"/>
      <c r="K131" s="426"/>
      <c r="L131" s="426"/>
      <c r="M131" s="426"/>
      <c r="N131" s="426"/>
    </row>
    <row r="132" spans="1:14" ht="15.75">
      <c r="A132" s="522" t="s">
        <v>63</v>
      </c>
      <c r="B132" s="520" t="s">
        <v>72</v>
      </c>
      <c r="C132" s="523" t="s">
        <v>73</v>
      </c>
      <c r="D132" s="520">
        <v>2</v>
      </c>
      <c r="E132" s="520">
        <v>25</v>
      </c>
      <c r="F132" s="520"/>
      <c r="G132" s="520"/>
      <c r="H132" s="520"/>
      <c r="I132" s="521"/>
    </row>
    <row r="133" spans="1:14" ht="15.75">
      <c r="A133" s="522" t="s">
        <v>75</v>
      </c>
      <c r="B133" s="520" t="s">
        <v>522</v>
      </c>
      <c r="C133" s="523" t="s">
        <v>79</v>
      </c>
      <c r="D133" s="520">
        <v>2</v>
      </c>
      <c r="E133" s="520">
        <v>30</v>
      </c>
      <c r="F133" s="520"/>
      <c r="G133" s="520"/>
      <c r="H133" s="520"/>
      <c r="I133" s="521"/>
    </row>
    <row r="134" spans="1:14" ht="15.75">
      <c r="A134" s="522" t="s">
        <v>82</v>
      </c>
      <c r="B134" s="520" t="s">
        <v>523</v>
      </c>
      <c r="C134" s="523" t="s">
        <v>84</v>
      </c>
      <c r="D134" s="520">
        <v>2</v>
      </c>
      <c r="E134" s="520">
        <v>50</v>
      </c>
      <c r="F134" s="520"/>
      <c r="G134" s="520"/>
      <c r="H134" s="520"/>
      <c r="I134" s="521"/>
    </row>
    <row r="135" spans="1:14" ht="15.75">
      <c r="A135" s="522" t="s">
        <v>85</v>
      </c>
      <c r="B135" s="520" t="s">
        <v>90</v>
      </c>
      <c r="C135" s="523" t="s">
        <v>91</v>
      </c>
      <c r="D135" s="520">
        <v>2</v>
      </c>
      <c r="E135" s="520">
        <v>30</v>
      </c>
      <c r="F135" s="520"/>
      <c r="G135" s="520"/>
      <c r="H135" s="520"/>
      <c r="I135" s="521"/>
    </row>
    <row r="136" spans="1:14" ht="15.75">
      <c r="A136" s="522" t="s">
        <v>85</v>
      </c>
      <c r="B136" s="520" t="s">
        <v>92</v>
      </c>
      <c r="C136" s="523" t="s">
        <v>93</v>
      </c>
      <c r="D136" s="520">
        <v>2</v>
      </c>
      <c r="E136" s="520">
        <v>30</v>
      </c>
      <c r="F136" s="520"/>
      <c r="G136" s="520"/>
      <c r="H136" s="520"/>
      <c r="I136" s="521"/>
    </row>
    <row r="137" spans="1:14" ht="15.75">
      <c r="A137" s="522" t="s">
        <v>82</v>
      </c>
      <c r="B137" s="520" t="s">
        <v>96</v>
      </c>
      <c r="C137" s="523" t="s">
        <v>97</v>
      </c>
      <c r="D137" s="520">
        <v>2</v>
      </c>
      <c r="E137" s="520">
        <v>50</v>
      </c>
      <c r="F137" s="520"/>
      <c r="G137" s="520"/>
      <c r="H137" s="520"/>
      <c r="I137" s="521"/>
    </row>
    <row r="138" spans="1:14" ht="15.75">
      <c r="A138" s="522" t="s">
        <v>85</v>
      </c>
      <c r="B138" s="520" t="s">
        <v>98</v>
      </c>
      <c r="C138" s="523" t="s">
        <v>487</v>
      </c>
      <c r="D138" s="520">
        <v>2</v>
      </c>
      <c r="E138" s="520">
        <v>40</v>
      </c>
      <c r="F138" s="520"/>
      <c r="G138" s="520"/>
      <c r="H138" s="520"/>
      <c r="I138" s="521"/>
    </row>
    <row r="139" spans="1:14" ht="15.75">
      <c r="A139" s="522" t="s">
        <v>85</v>
      </c>
      <c r="B139" s="520" t="s">
        <v>104</v>
      </c>
      <c r="C139" s="523" t="s">
        <v>105</v>
      </c>
      <c r="D139" s="520">
        <v>2</v>
      </c>
      <c r="E139" s="520">
        <v>50</v>
      </c>
      <c r="F139" s="520"/>
      <c r="G139" s="520"/>
      <c r="H139" s="520"/>
      <c r="I139" s="521"/>
    </row>
    <row r="140" spans="1:14" ht="15.75">
      <c r="A140" s="522" t="s">
        <v>85</v>
      </c>
      <c r="B140" s="520" t="s">
        <v>106</v>
      </c>
      <c r="C140" s="523" t="s">
        <v>488</v>
      </c>
      <c r="D140" s="520">
        <v>2</v>
      </c>
      <c r="E140" s="520">
        <v>50</v>
      </c>
      <c r="F140" s="520"/>
      <c r="G140" s="520"/>
      <c r="H140" s="520"/>
      <c r="I140" s="521"/>
    </row>
    <row r="141" spans="1:14" ht="15.75">
      <c r="A141" s="522" t="s">
        <v>110</v>
      </c>
      <c r="B141" s="520" t="s">
        <v>113</v>
      </c>
      <c r="C141" s="523" t="s">
        <v>114</v>
      </c>
      <c r="D141" s="520">
        <v>2</v>
      </c>
      <c r="E141" s="520">
        <v>11</v>
      </c>
      <c r="F141" s="520">
        <v>30</v>
      </c>
      <c r="G141" s="520"/>
      <c r="H141" s="520"/>
      <c r="I141" s="521"/>
    </row>
    <row r="142" spans="1:14" ht="15.75">
      <c r="A142" s="522" t="s">
        <v>110</v>
      </c>
      <c r="B142" s="520" t="s">
        <v>525</v>
      </c>
      <c r="C142" s="523" t="s">
        <v>490</v>
      </c>
      <c r="D142" s="520">
        <v>2</v>
      </c>
      <c r="E142" s="520">
        <v>30</v>
      </c>
      <c r="F142" s="520"/>
      <c r="G142" s="520"/>
      <c r="H142" s="520"/>
      <c r="I142" s="521"/>
    </row>
    <row r="143" spans="1:14" ht="15.75">
      <c r="A143" s="522" t="s">
        <v>123</v>
      </c>
      <c r="B143" s="520">
        <v>1103</v>
      </c>
      <c r="C143" s="523" t="s">
        <v>126</v>
      </c>
      <c r="D143" s="520">
        <v>2</v>
      </c>
      <c r="E143" s="520">
        <v>30</v>
      </c>
      <c r="F143" s="520"/>
      <c r="G143" s="520"/>
      <c r="H143" s="520"/>
      <c r="I143" s="521"/>
    </row>
    <row r="144" spans="1:14" ht="15.75">
      <c r="A144" s="522" t="s">
        <v>144</v>
      </c>
      <c r="B144" s="520">
        <v>1502</v>
      </c>
      <c r="C144" s="523" t="s">
        <v>145</v>
      </c>
      <c r="D144" s="520">
        <v>2</v>
      </c>
      <c r="E144" s="520">
        <v>50</v>
      </c>
      <c r="F144" s="520"/>
      <c r="G144" s="520"/>
      <c r="H144" s="520"/>
      <c r="I144" s="521"/>
    </row>
    <row r="145" spans="1:9" ht="15.75">
      <c r="A145" s="517" t="s">
        <v>142</v>
      </c>
      <c r="B145" s="518">
        <v>1504</v>
      </c>
      <c r="C145" s="519" t="s">
        <v>147</v>
      </c>
      <c r="D145" s="518">
        <v>2</v>
      </c>
      <c r="E145" s="518">
        <v>50</v>
      </c>
      <c r="F145" s="518"/>
      <c r="G145" s="518"/>
      <c r="H145" s="518"/>
      <c r="I145" s="524"/>
    </row>
    <row r="146" spans="1:9" ht="15.75">
      <c r="A146" s="517" t="s">
        <v>142</v>
      </c>
      <c r="B146" s="518">
        <v>1505</v>
      </c>
      <c r="C146" s="519" t="s">
        <v>148</v>
      </c>
      <c r="D146" s="518">
        <v>2</v>
      </c>
      <c r="E146" s="518">
        <v>50</v>
      </c>
      <c r="F146" s="518"/>
      <c r="G146" s="518"/>
      <c r="H146" s="518"/>
      <c r="I146" s="524"/>
    </row>
    <row r="147" spans="1:9" ht="15.75">
      <c r="A147" s="522" t="s">
        <v>142</v>
      </c>
      <c r="B147" s="520">
        <v>1508</v>
      </c>
      <c r="C147" s="523" t="s">
        <v>151</v>
      </c>
      <c r="D147" s="520">
        <v>2</v>
      </c>
      <c r="E147" s="520">
        <v>50</v>
      </c>
      <c r="F147" s="520"/>
      <c r="G147" s="520"/>
      <c r="H147" s="520"/>
      <c r="I147" s="521"/>
    </row>
    <row r="148" spans="1:9" ht="15.75">
      <c r="A148" s="522" t="s">
        <v>142</v>
      </c>
      <c r="B148" s="520">
        <v>1509</v>
      </c>
      <c r="C148" s="523" t="s">
        <v>152</v>
      </c>
      <c r="D148" s="520">
        <v>2</v>
      </c>
      <c r="E148" s="520">
        <v>30</v>
      </c>
      <c r="F148" s="520"/>
      <c r="G148" s="520"/>
      <c r="H148" s="520"/>
      <c r="I148" s="521"/>
    </row>
    <row r="149" spans="1:9" ht="15.75">
      <c r="A149" s="522" t="s">
        <v>142</v>
      </c>
      <c r="B149" s="520">
        <v>1510</v>
      </c>
      <c r="C149" s="523" t="s">
        <v>153</v>
      </c>
      <c r="D149" s="520">
        <v>2</v>
      </c>
      <c r="E149" s="520">
        <v>50</v>
      </c>
      <c r="F149" s="520"/>
      <c r="G149" s="520"/>
      <c r="H149" s="520"/>
      <c r="I149" s="521"/>
    </row>
    <row r="150" spans="1:9" ht="15.75">
      <c r="A150" s="522" t="s">
        <v>163</v>
      </c>
      <c r="B150" s="520">
        <v>1703</v>
      </c>
      <c r="C150" s="523" t="s">
        <v>166</v>
      </c>
      <c r="D150" s="520">
        <v>2</v>
      </c>
      <c r="E150" s="520">
        <v>50</v>
      </c>
      <c r="F150" s="520"/>
      <c r="G150" s="520"/>
      <c r="H150" s="520"/>
      <c r="I150" s="521"/>
    </row>
    <row r="151" spans="1:9" ht="15.75">
      <c r="A151" s="522" t="s">
        <v>167</v>
      </c>
      <c r="B151" s="520">
        <v>1805</v>
      </c>
      <c r="C151" s="523" t="s">
        <v>173</v>
      </c>
      <c r="D151" s="520">
        <v>2</v>
      </c>
      <c r="E151" s="520">
        <v>50</v>
      </c>
      <c r="F151" s="520"/>
      <c r="G151" s="520"/>
      <c r="H151" s="520"/>
      <c r="I151" s="521"/>
    </row>
    <row r="152" spans="1:9" ht="15.75">
      <c r="A152" s="517" t="s">
        <v>167</v>
      </c>
      <c r="B152" s="518">
        <v>1806</v>
      </c>
      <c r="C152" s="519" t="s">
        <v>174</v>
      </c>
      <c r="D152" s="520">
        <v>2</v>
      </c>
      <c r="E152" s="520">
        <v>30</v>
      </c>
      <c r="F152" s="520"/>
      <c r="G152" s="520"/>
      <c r="H152" s="520"/>
      <c r="I152" s="521"/>
    </row>
    <row r="153" spans="1:9" ht="15.75">
      <c r="A153" s="517" t="s">
        <v>176</v>
      </c>
      <c r="B153" s="518">
        <v>1903</v>
      </c>
      <c r="C153" s="519" t="s">
        <v>504</v>
      </c>
      <c r="D153" s="520">
        <v>2</v>
      </c>
      <c r="E153" s="520">
        <v>50</v>
      </c>
      <c r="F153" s="520"/>
      <c r="G153" s="520"/>
      <c r="H153" s="520"/>
      <c r="I153" s="521"/>
    </row>
    <row r="154" spans="1:9" ht="15.75">
      <c r="A154" s="517" t="s">
        <v>176</v>
      </c>
      <c r="B154" s="518">
        <v>1906</v>
      </c>
      <c r="C154" s="519" t="s">
        <v>507</v>
      </c>
      <c r="D154" s="520">
        <v>2</v>
      </c>
      <c r="E154" s="520">
        <v>12</v>
      </c>
      <c r="F154" s="520"/>
      <c r="G154" s="520"/>
      <c r="H154" s="520"/>
      <c r="I154" s="521"/>
    </row>
    <row r="155" spans="1:9" ht="15.75">
      <c r="A155" s="517" t="s">
        <v>192</v>
      </c>
      <c r="B155" s="518">
        <v>2101</v>
      </c>
      <c r="C155" s="519" t="s">
        <v>193</v>
      </c>
      <c r="D155" s="520">
        <v>2</v>
      </c>
      <c r="E155" s="520">
        <v>50</v>
      </c>
      <c r="F155" s="520"/>
      <c r="G155" s="520"/>
      <c r="H155" s="520"/>
      <c r="I155" s="594"/>
    </row>
    <row r="156" spans="1:9" ht="15.75">
      <c r="A156" s="517" t="s">
        <v>192</v>
      </c>
      <c r="B156" s="526">
        <v>2104</v>
      </c>
      <c r="C156" s="527" t="s">
        <v>196</v>
      </c>
      <c r="D156" s="526">
        <v>2</v>
      </c>
      <c r="E156" s="526">
        <v>50</v>
      </c>
      <c r="F156" s="526"/>
      <c r="G156" s="526"/>
      <c r="H156" s="526"/>
      <c r="I156" s="528"/>
    </row>
    <row r="157" spans="1:9" ht="15.75">
      <c r="A157" s="517" t="s">
        <v>192</v>
      </c>
      <c r="B157" s="526">
        <v>2107</v>
      </c>
      <c r="C157" s="527" t="s">
        <v>199</v>
      </c>
      <c r="D157" s="526">
        <v>2</v>
      </c>
      <c r="E157" s="526">
        <v>30</v>
      </c>
      <c r="F157" s="526"/>
      <c r="G157" s="526"/>
      <c r="H157" s="526"/>
      <c r="I157" s="528"/>
    </row>
    <row r="158" spans="1:9" ht="15.75">
      <c r="A158" s="517" t="s">
        <v>192</v>
      </c>
      <c r="B158" s="518">
        <v>2110</v>
      </c>
      <c r="C158" s="519" t="s">
        <v>202</v>
      </c>
      <c r="D158" s="520">
        <v>2</v>
      </c>
      <c r="E158" s="520">
        <v>50</v>
      </c>
      <c r="F158" s="520"/>
      <c r="G158" s="520"/>
      <c r="H158" s="520"/>
      <c r="I158" s="521"/>
    </row>
    <row r="159" spans="1:9" ht="15.75">
      <c r="A159" s="517" t="s">
        <v>192</v>
      </c>
      <c r="B159" s="518">
        <v>2111</v>
      </c>
      <c r="C159" s="519" t="s">
        <v>203</v>
      </c>
      <c r="D159" s="520">
        <v>2</v>
      </c>
      <c r="E159" s="520">
        <v>50</v>
      </c>
      <c r="F159" s="520"/>
      <c r="G159" s="520"/>
      <c r="H159" s="520"/>
      <c r="I159" s="521"/>
    </row>
    <row r="160" spans="1:9" ht="15.75">
      <c r="A160" s="517" t="s">
        <v>192</v>
      </c>
      <c r="B160" s="518">
        <v>2112</v>
      </c>
      <c r="C160" s="519" t="s">
        <v>204</v>
      </c>
      <c r="D160" s="520">
        <v>2</v>
      </c>
      <c r="E160" s="520">
        <v>50</v>
      </c>
      <c r="F160" s="520"/>
      <c r="G160" s="520"/>
      <c r="H160" s="520"/>
      <c r="I160" s="521"/>
    </row>
    <row r="161" spans="1:14" ht="15.75">
      <c r="A161" s="517" t="s">
        <v>192</v>
      </c>
      <c r="B161" s="518">
        <v>2113</v>
      </c>
      <c r="C161" s="519" t="s">
        <v>205</v>
      </c>
      <c r="D161" s="520">
        <v>2</v>
      </c>
      <c r="E161" s="520">
        <v>30</v>
      </c>
      <c r="F161" s="520"/>
      <c r="G161" s="520"/>
      <c r="H161" s="520"/>
      <c r="I161" s="521"/>
    </row>
    <row r="162" spans="1:14" ht="15.75">
      <c r="A162" s="517" t="s">
        <v>192</v>
      </c>
      <c r="B162" s="518">
        <v>2114</v>
      </c>
      <c r="C162" s="519" t="s">
        <v>206</v>
      </c>
      <c r="D162" s="520">
        <v>2</v>
      </c>
      <c r="E162" s="520">
        <v>25</v>
      </c>
      <c r="F162" s="520"/>
      <c r="G162" s="520"/>
      <c r="H162" s="520"/>
      <c r="I162" s="521"/>
    </row>
    <row r="163" spans="1:14" ht="15.75">
      <c r="A163" s="517" t="s">
        <v>207</v>
      </c>
      <c r="B163" s="518">
        <v>2115</v>
      </c>
      <c r="C163" s="519" t="s">
        <v>208</v>
      </c>
      <c r="D163" s="520">
        <v>2</v>
      </c>
      <c r="E163" s="520">
        <v>50</v>
      </c>
      <c r="F163" s="520"/>
      <c r="G163" s="520"/>
      <c r="H163" s="520"/>
      <c r="I163" s="521"/>
    </row>
    <row r="164" spans="1:14" ht="15.75">
      <c r="A164" s="517" t="s">
        <v>207</v>
      </c>
      <c r="B164" s="518">
        <v>2116</v>
      </c>
      <c r="C164" s="519" t="s">
        <v>209</v>
      </c>
      <c r="D164" s="520">
        <v>2</v>
      </c>
      <c r="E164" s="520">
        <v>12</v>
      </c>
      <c r="F164" s="520"/>
      <c r="G164" s="520"/>
      <c r="H164" s="520"/>
      <c r="I164" s="521"/>
    </row>
    <row r="165" spans="1:14" ht="15.75">
      <c r="A165" s="517" t="s">
        <v>207</v>
      </c>
      <c r="B165" s="518">
        <v>2118</v>
      </c>
      <c r="C165" s="519" t="s">
        <v>509</v>
      </c>
      <c r="D165" s="520">
        <v>2</v>
      </c>
      <c r="E165" s="520">
        <v>50</v>
      </c>
      <c r="F165" s="520"/>
      <c r="G165" s="520"/>
      <c r="H165" s="520"/>
      <c r="I165" s="521"/>
    </row>
    <row r="166" spans="1:14" ht="15.75">
      <c r="A166" s="522" t="s">
        <v>214</v>
      </c>
      <c r="B166" s="529">
        <v>2201</v>
      </c>
      <c r="C166" s="523" t="s">
        <v>215</v>
      </c>
      <c r="D166" s="520">
        <v>2</v>
      </c>
      <c r="E166" s="520">
        <v>50</v>
      </c>
      <c r="F166" s="520"/>
      <c r="G166" s="520"/>
      <c r="H166" s="520"/>
      <c r="I166" s="521"/>
    </row>
    <row r="167" spans="1:14" ht="15.75">
      <c r="A167" s="530" t="s">
        <v>214</v>
      </c>
      <c r="B167" s="529">
        <v>2207</v>
      </c>
      <c r="C167" s="523" t="s">
        <v>221</v>
      </c>
      <c r="D167" s="520">
        <v>2</v>
      </c>
      <c r="E167" s="520">
        <v>50</v>
      </c>
      <c r="F167" s="520"/>
      <c r="G167" s="520"/>
      <c r="H167" s="520"/>
      <c r="I167" s="521"/>
    </row>
    <row r="168" spans="1:14" ht="15.75">
      <c r="A168" s="522" t="s">
        <v>214</v>
      </c>
      <c r="B168" s="529">
        <v>2209</v>
      </c>
      <c r="C168" s="523" t="s">
        <v>223</v>
      </c>
      <c r="D168" s="520">
        <v>2</v>
      </c>
      <c r="E168" s="520">
        <v>21</v>
      </c>
      <c r="F168" s="520"/>
      <c r="G168" s="520"/>
      <c r="H168" s="520"/>
      <c r="I168" s="521"/>
    </row>
    <row r="169" spans="1:14" ht="15.75">
      <c r="A169" s="522" t="s">
        <v>224</v>
      </c>
      <c r="B169" s="525">
        <v>2304</v>
      </c>
      <c r="C169" s="523" t="s">
        <v>228</v>
      </c>
      <c r="D169" s="520">
        <v>2</v>
      </c>
      <c r="E169" s="520">
        <v>26</v>
      </c>
      <c r="F169" s="520"/>
      <c r="G169" s="520"/>
      <c r="H169" s="520"/>
      <c r="I169" s="521"/>
    </row>
    <row r="170" spans="1:14" ht="15.75">
      <c r="A170" s="522" t="s">
        <v>233</v>
      </c>
      <c r="B170" s="525">
        <v>2402</v>
      </c>
      <c r="C170" s="523" t="s">
        <v>235</v>
      </c>
      <c r="D170" s="520">
        <v>2</v>
      </c>
      <c r="E170" s="520">
        <v>50</v>
      </c>
      <c r="F170" s="520"/>
      <c r="G170" s="520"/>
      <c r="H170" s="520"/>
      <c r="I170" s="521"/>
    </row>
    <row r="171" spans="1:14" ht="15.75">
      <c r="A171" s="522" t="s">
        <v>233</v>
      </c>
      <c r="B171" s="525">
        <v>2405</v>
      </c>
      <c r="C171" s="523" t="s">
        <v>238</v>
      </c>
      <c r="D171" s="520">
        <v>2</v>
      </c>
      <c r="E171" s="520">
        <v>50</v>
      </c>
      <c r="F171" s="520"/>
      <c r="G171" s="520"/>
      <c r="H171" s="520"/>
      <c r="I171" s="521"/>
    </row>
    <row r="172" spans="1:14" ht="15.75">
      <c r="A172" s="522" t="s">
        <v>244</v>
      </c>
      <c r="B172" s="520">
        <v>2503</v>
      </c>
      <c r="C172" s="523" t="s">
        <v>247</v>
      </c>
      <c r="D172" s="520">
        <v>2</v>
      </c>
      <c r="E172" s="520">
        <v>30</v>
      </c>
      <c r="F172" s="520"/>
      <c r="G172" s="520"/>
      <c r="H172" s="520"/>
      <c r="I172" s="521"/>
    </row>
    <row r="173" spans="1:14" ht="15.75">
      <c r="A173" s="522" t="s">
        <v>244</v>
      </c>
      <c r="B173" s="520">
        <v>2504</v>
      </c>
      <c r="C173" s="523" t="s">
        <v>248</v>
      </c>
      <c r="D173" s="520">
        <v>2</v>
      </c>
      <c r="E173" s="520">
        <v>50</v>
      </c>
      <c r="F173" s="520"/>
      <c r="G173" s="520"/>
      <c r="H173" s="520"/>
      <c r="I173" s="521"/>
    </row>
    <row r="174" spans="1:14" ht="15.75">
      <c r="A174" s="522" t="s">
        <v>244</v>
      </c>
      <c r="B174" s="520">
        <v>2505</v>
      </c>
      <c r="C174" s="523" t="s">
        <v>249</v>
      </c>
      <c r="D174" s="520">
        <v>2</v>
      </c>
      <c r="E174" s="520">
        <v>50</v>
      </c>
      <c r="F174" s="520"/>
      <c r="G174" s="520"/>
      <c r="H174" s="520"/>
      <c r="I174" s="521"/>
    </row>
    <row r="175" spans="1:14" ht="15.75">
      <c r="A175" s="522" t="s">
        <v>244</v>
      </c>
      <c r="B175" s="520">
        <v>2507</v>
      </c>
      <c r="C175" s="523" t="s">
        <v>251</v>
      </c>
      <c r="D175" s="520">
        <v>2</v>
      </c>
      <c r="E175" s="520">
        <v>50</v>
      </c>
      <c r="F175" s="520"/>
      <c r="G175" s="520"/>
      <c r="H175" s="520"/>
      <c r="I175" s="521"/>
      <c r="J175" s="435"/>
      <c r="K175" s="435"/>
      <c r="L175" s="435"/>
      <c r="M175" s="435"/>
      <c r="N175" s="435"/>
    </row>
    <row r="176" spans="1:14" ht="15.75">
      <c r="A176" s="522" t="s">
        <v>244</v>
      </c>
      <c r="B176" s="520">
        <v>2508</v>
      </c>
      <c r="C176" s="523" t="s">
        <v>252</v>
      </c>
      <c r="D176" s="520">
        <v>2</v>
      </c>
      <c r="E176" s="520">
        <v>11</v>
      </c>
      <c r="F176" s="520"/>
      <c r="G176" s="520"/>
      <c r="H176" s="520"/>
      <c r="I176" s="521"/>
      <c r="J176" s="435"/>
      <c r="K176" s="435"/>
      <c r="L176" s="435"/>
      <c r="M176" s="435"/>
      <c r="N176" s="435"/>
    </row>
    <row r="177" spans="1:14" ht="15.75">
      <c r="A177" s="522" t="s">
        <v>244</v>
      </c>
      <c r="B177" s="520">
        <v>2509</v>
      </c>
      <c r="C177" s="523" t="s">
        <v>253</v>
      </c>
      <c r="D177" s="520">
        <v>2</v>
      </c>
      <c r="E177" s="520">
        <v>50</v>
      </c>
      <c r="F177" s="520"/>
      <c r="G177" s="520"/>
      <c r="H177" s="520"/>
      <c r="I177" s="521"/>
      <c r="J177" s="435"/>
      <c r="K177" s="435"/>
      <c r="L177" s="435"/>
      <c r="M177" s="435"/>
      <c r="N177" s="435"/>
    </row>
    <row r="178" spans="1:14" ht="15.75">
      <c r="A178" s="522" t="s">
        <v>260</v>
      </c>
      <c r="B178" s="520">
        <v>2801</v>
      </c>
      <c r="C178" s="523" t="s">
        <v>261</v>
      </c>
      <c r="D178" s="520">
        <v>2</v>
      </c>
      <c r="E178" s="520">
        <v>30</v>
      </c>
      <c r="F178" s="520"/>
      <c r="G178" s="520"/>
      <c r="H178" s="520"/>
      <c r="I178" s="521"/>
      <c r="J178" s="435"/>
      <c r="K178" s="435"/>
      <c r="L178" s="435"/>
      <c r="M178" s="435"/>
      <c r="N178" s="435"/>
    </row>
    <row r="179" spans="1:14" ht="15.75">
      <c r="A179" s="522" t="s">
        <v>265</v>
      </c>
      <c r="B179" s="520">
        <v>2902</v>
      </c>
      <c r="C179" s="523" t="s">
        <v>267</v>
      </c>
      <c r="D179" s="520">
        <v>2</v>
      </c>
      <c r="E179" s="520">
        <v>50</v>
      </c>
      <c r="F179" s="520"/>
      <c r="G179" s="520"/>
      <c r="H179" s="520"/>
      <c r="I179" s="521"/>
      <c r="J179" s="435"/>
      <c r="K179" s="435"/>
      <c r="L179" s="435"/>
      <c r="M179" s="435"/>
      <c r="N179" s="435"/>
    </row>
    <row r="180" spans="1:14" ht="15.75">
      <c r="A180" s="522" t="s">
        <v>265</v>
      </c>
      <c r="B180" s="520">
        <v>2904</v>
      </c>
      <c r="C180" s="523" t="s">
        <v>269</v>
      </c>
      <c r="D180" s="520">
        <v>2</v>
      </c>
      <c r="E180" s="520">
        <v>50</v>
      </c>
      <c r="F180" s="520"/>
      <c r="G180" s="520"/>
      <c r="H180" s="520"/>
      <c r="I180" s="521"/>
    </row>
    <row r="181" spans="1:14" ht="15.75">
      <c r="A181" s="522" t="s">
        <v>270</v>
      </c>
      <c r="B181" s="520">
        <v>3002</v>
      </c>
      <c r="C181" s="523" t="s">
        <v>273</v>
      </c>
      <c r="D181" s="520">
        <v>2</v>
      </c>
      <c r="E181" s="520">
        <v>30</v>
      </c>
      <c r="F181" s="520"/>
      <c r="G181" s="520"/>
      <c r="H181" s="520"/>
      <c r="I181" s="521"/>
    </row>
    <row r="182" spans="1:14" ht="15.75">
      <c r="A182" s="522" t="s">
        <v>278</v>
      </c>
      <c r="B182" s="520">
        <v>3103</v>
      </c>
      <c r="C182" s="523" t="s">
        <v>279</v>
      </c>
      <c r="D182" s="520">
        <v>2</v>
      </c>
      <c r="E182" s="520">
        <v>50</v>
      </c>
      <c r="F182" s="520"/>
      <c r="G182" s="520"/>
      <c r="H182" s="520"/>
      <c r="I182" s="521"/>
    </row>
    <row r="183" spans="1:14" ht="15.75">
      <c r="A183" s="522" t="s">
        <v>281</v>
      </c>
      <c r="B183" s="520">
        <v>3211</v>
      </c>
      <c r="C183" s="523" t="s">
        <v>292</v>
      </c>
      <c r="D183" s="520">
        <v>2</v>
      </c>
      <c r="E183" s="520">
        <v>11</v>
      </c>
      <c r="F183" s="520"/>
      <c r="G183" s="520"/>
      <c r="H183" s="520"/>
      <c r="I183" s="521"/>
    </row>
    <row r="184" spans="1:14" ht="15.75">
      <c r="A184" s="522" t="s">
        <v>281</v>
      </c>
      <c r="B184" s="520">
        <v>3212</v>
      </c>
      <c r="C184" s="523" t="s">
        <v>293</v>
      </c>
      <c r="D184" s="520">
        <v>2</v>
      </c>
      <c r="E184" s="520">
        <v>30</v>
      </c>
      <c r="F184" s="520"/>
      <c r="G184" s="520"/>
      <c r="H184" s="520"/>
      <c r="I184" s="521"/>
    </row>
    <row r="185" spans="1:14" ht="15.75">
      <c r="A185" s="522" t="s">
        <v>294</v>
      </c>
      <c r="B185" s="520">
        <v>3302</v>
      </c>
      <c r="C185" s="523" t="s">
        <v>296</v>
      </c>
      <c r="D185" s="520">
        <v>2</v>
      </c>
      <c r="E185" s="520">
        <v>15</v>
      </c>
      <c r="F185" s="520"/>
      <c r="G185" s="520"/>
      <c r="H185" s="520"/>
      <c r="I185" s="521"/>
    </row>
    <row r="186" spans="1:14" ht="15.75">
      <c r="A186" s="517" t="s">
        <v>297</v>
      </c>
      <c r="B186" s="520">
        <v>3403</v>
      </c>
      <c r="C186" s="523" t="s">
        <v>300</v>
      </c>
      <c r="D186" s="520">
        <v>2</v>
      </c>
      <c r="E186" s="520">
        <v>12</v>
      </c>
      <c r="F186" s="520"/>
      <c r="G186" s="520"/>
      <c r="H186" s="520"/>
      <c r="I186" s="521"/>
    </row>
    <row r="187" spans="1:14" ht="15.75">
      <c r="A187" s="517" t="s">
        <v>307</v>
      </c>
      <c r="B187" s="518">
        <v>3705</v>
      </c>
      <c r="C187" s="519" t="s">
        <v>313</v>
      </c>
      <c r="D187" s="520">
        <v>2</v>
      </c>
      <c r="E187" s="520">
        <v>11</v>
      </c>
      <c r="F187" s="520"/>
      <c r="G187" s="520"/>
      <c r="H187" s="520"/>
      <c r="I187" s="521"/>
    </row>
    <row r="188" spans="1:14" ht="15.75">
      <c r="A188" s="517" t="s">
        <v>319</v>
      </c>
      <c r="B188" s="518">
        <v>3804</v>
      </c>
      <c r="C188" s="519" t="s">
        <v>320</v>
      </c>
      <c r="D188" s="520">
        <v>2</v>
      </c>
      <c r="E188" s="520">
        <v>30</v>
      </c>
      <c r="F188" s="520"/>
      <c r="G188" s="520"/>
      <c r="H188" s="520"/>
      <c r="I188" s="521"/>
    </row>
    <row r="189" spans="1:14" ht="15.75">
      <c r="A189" s="517" t="s">
        <v>323</v>
      </c>
      <c r="B189" s="518">
        <v>4002</v>
      </c>
      <c r="C189" s="519" t="s">
        <v>325</v>
      </c>
      <c r="D189" s="520">
        <v>2</v>
      </c>
      <c r="E189" s="520">
        <v>30</v>
      </c>
      <c r="F189" s="520"/>
      <c r="G189" s="520"/>
      <c r="H189" s="520"/>
      <c r="I189" s="521"/>
    </row>
    <row r="190" spans="1:14" ht="15.75">
      <c r="A190" s="522" t="s">
        <v>333</v>
      </c>
      <c r="B190" s="529">
        <v>4201</v>
      </c>
      <c r="C190" s="523" t="s">
        <v>334</v>
      </c>
      <c r="D190" s="520">
        <v>2</v>
      </c>
      <c r="E190" s="520">
        <v>30</v>
      </c>
      <c r="F190" s="520"/>
      <c r="G190" s="520"/>
      <c r="H190" s="520"/>
      <c r="I190" s="521"/>
    </row>
    <row r="191" spans="1:14" ht="15.75">
      <c r="A191" s="522" t="s">
        <v>333</v>
      </c>
      <c r="B191" s="525">
        <v>4202</v>
      </c>
      <c r="C191" s="523" t="s">
        <v>335</v>
      </c>
      <c r="D191" s="520">
        <v>2</v>
      </c>
      <c r="E191" s="520">
        <v>40</v>
      </c>
      <c r="F191" s="520"/>
      <c r="G191" s="520"/>
      <c r="H191" s="520"/>
      <c r="I191" s="521"/>
    </row>
    <row r="192" spans="1:14" ht="15.75">
      <c r="A192" s="522" t="s">
        <v>352</v>
      </c>
      <c r="B192" s="520">
        <v>4408</v>
      </c>
      <c r="C192" s="523" t="s">
        <v>354</v>
      </c>
      <c r="D192" s="520">
        <v>2</v>
      </c>
      <c r="E192" s="520">
        <v>30</v>
      </c>
      <c r="F192" s="520"/>
      <c r="G192" s="520"/>
      <c r="H192" s="520"/>
      <c r="I192" s="521"/>
    </row>
    <row r="193" spans="1:9" ht="15.75">
      <c r="A193" s="522" t="s">
        <v>356</v>
      </c>
      <c r="B193" s="520">
        <v>4502</v>
      </c>
      <c r="C193" s="523" t="s">
        <v>358</v>
      </c>
      <c r="D193" s="520">
        <v>2</v>
      </c>
      <c r="E193" s="520">
        <v>12</v>
      </c>
      <c r="F193" s="520"/>
      <c r="G193" s="520"/>
      <c r="H193" s="520"/>
      <c r="I193" s="521"/>
    </row>
    <row r="194" spans="1:9" ht="15.75">
      <c r="A194" s="522" t="s">
        <v>356</v>
      </c>
      <c r="B194" s="520">
        <v>4503</v>
      </c>
      <c r="C194" s="523" t="s">
        <v>359</v>
      </c>
      <c r="D194" s="520">
        <v>2</v>
      </c>
      <c r="E194" s="520">
        <v>50</v>
      </c>
      <c r="F194" s="520"/>
      <c r="G194" s="520"/>
      <c r="H194" s="520"/>
      <c r="I194" s="521"/>
    </row>
    <row r="195" spans="1:9" ht="15.75">
      <c r="A195" s="522" t="s">
        <v>356</v>
      </c>
      <c r="B195" s="520">
        <v>4507</v>
      </c>
      <c r="C195" s="523" t="s">
        <v>363</v>
      </c>
      <c r="D195" s="520">
        <v>2</v>
      </c>
      <c r="E195" s="520">
        <v>50</v>
      </c>
      <c r="F195" s="520"/>
      <c r="G195" s="520"/>
      <c r="H195" s="520"/>
      <c r="I195" s="521"/>
    </row>
    <row r="196" spans="1:9" ht="15.75">
      <c r="A196" s="522" t="s">
        <v>356</v>
      </c>
      <c r="B196" s="520">
        <v>4508</v>
      </c>
      <c r="C196" s="523" t="s">
        <v>364</v>
      </c>
      <c r="D196" s="520">
        <v>2</v>
      </c>
      <c r="E196" s="520">
        <v>30</v>
      </c>
      <c r="F196" s="520"/>
      <c r="G196" s="520"/>
      <c r="H196" s="520"/>
      <c r="I196" s="521"/>
    </row>
    <row r="197" spans="1:9" ht="15.75">
      <c r="A197" s="522" t="s">
        <v>356</v>
      </c>
      <c r="B197" s="520">
        <v>4509</v>
      </c>
      <c r="C197" s="523" t="s">
        <v>365</v>
      </c>
      <c r="D197" s="520">
        <v>2</v>
      </c>
      <c r="E197" s="520">
        <v>30</v>
      </c>
      <c r="F197" s="520"/>
      <c r="G197" s="520"/>
      <c r="H197" s="520"/>
      <c r="I197" s="521"/>
    </row>
    <row r="198" spans="1:9" ht="15.75">
      <c r="A198" s="522" t="s">
        <v>356</v>
      </c>
      <c r="B198" s="520">
        <v>4510</v>
      </c>
      <c r="C198" s="523" t="s">
        <v>366</v>
      </c>
      <c r="D198" s="520">
        <v>2</v>
      </c>
      <c r="E198" s="520">
        <v>50</v>
      </c>
      <c r="F198" s="520"/>
      <c r="G198" s="520"/>
      <c r="H198" s="520"/>
      <c r="I198" s="521"/>
    </row>
    <row r="199" spans="1:9" ht="15.75">
      <c r="A199" s="522" t="s">
        <v>356</v>
      </c>
      <c r="B199" s="520">
        <v>4511</v>
      </c>
      <c r="C199" s="523" t="s">
        <v>514</v>
      </c>
      <c r="D199" s="520">
        <v>2</v>
      </c>
      <c r="E199" s="520">
        <v>50</v>
      </c>
      <c r="F199" s="520"/>
      <c r="G199" s="520"/>
      <c r="H199" s="520"/>
      <c r="I199" s="521"/>
    </row>
    <row r="200" spans="1:9" ht="15.75">
      <c r="A200" s="517" t="s">
        <v>368</v>
      </c>
      <c r="B200" s="520">
        <v>4601</v>
      </c>
      <c r="C200" s="523" t="s">
        <v>369</v>
      </c>
      <c r="D200" s="520">
        <v>2</v>
      </c>
      <c r="E200" s="520">
        <v>30</v>
      </c>
      <c r="F200" s="520"/>
      <c r="G200" s="520"/>
      <c r="H200" s="520"/>
      <c r="I200" s="521"/>
    </row>
    <row r="201" spans="1:9" ht="15.75">
      <c r="A201" s="517" t="s">
        <v>368</v>
      </c>
      <c r="B201" s="526">
        <v>4605</v>
      </c>
      <c r="C201" s="527" t="s">
        <v>373</v>
      </c>
      <c r="D201" s="526">
        <v>2</v>
      </c>
      <c r="E201" s="526">
        <v>22</v>
      </c>
      <c r="F201" s="526"/>
      <c r="G201" s="526"/>
      <c r="H201" s="526"/>
      <c r="I201" s="528"/>
    </row>
    <row r="202" spans="1:9" ht="15.75">
      <c r="A202" s="517" t="s">
        <v>368</v>
      </c>
      <c r="B202" s="518">
        <v>4606</v>
      </c>
      <c r="C202" s="519" t="s">
        <v>374</v>
      </c>
      <c r="D202" s="520">
        <v>2</v>
      </c>
      <c r="E202" s="520">
        <v>30</v>
      </c>
      <c r="F202" s="520"/>
      <c r="G202" s="520"/>
      <c r="H202" s="520"/>
      <c r="I202" s="521"/>
    </row>
    <row r="203" spans="1:9" ht="15.75">
      <c r="A203" s="517" t="s">
        <v>375</v>
      </c>
      <c r="B203" s="518">
        <v>4701</v>
      </c>
      <c r="C203" s="519" t="s">
        <v>376</v>
      </c>
      <c r="D203" s="520">
        <v>2</v>
      </c>
      <c r="E203" s="520">
        <v>30</v>
      </c>
      <c r="F203" s="520"/>
      <c r="G203" s="520"/>
      <c r="H203" s="520"/>
      <c r="I203" s="521"/>
    </row>
    <row r="204" spans="1:9" ht="15.75">
      <c r="A204" s="517" t="s">
        <v>375</v>
      </c>
      <c r="B204" s="518">
        <v>4702</v>
      </c>
      <c r="C204" s="519" t="s">
        <v>377</v>
      </c>
      <c r="D204" s="520">
        <v>2</v>
      </c>
      <c r="E204" s="520">
        <v>30</v>
      </c>
      <c r="F204" s="520"/>
      <c r="G204" s="520"/>
      <c r="H204" s="520"/>
      <c r="I204" s="521"/>
    </row>
    <row r="205" spans="1:9" ht="15.75">
      <c r="A205" s="517" t="s">
        <v>375</v>
      </c>
      <c r="B205" s="518">
        <v>4703</v>
      </c>
      <c r="C205" s="519" t="s">
        <v>515</v>
      </c>
      <c r="D205" s="520">
        <v>2</v>
      </c>
      <c r="E205" s="520">
        <v>30</v>
      </c>
      <c r="F205" s="520"/>
      <c r="G205" s="520"/>
      <c r="H205" s="520"/>
      <c r="I205" s="521"/>
    </row>
    <row r="206" spans="1:9" ht="15.75">
      <c r="A206" s="517" t="s">
        <v>375</v>
      </c>
      <c r="B206" s="518">
        <v>4704</v>
      </c>
      <c r="C206" s="519" t="s">
        <v>516</v>
      </c>
      <c r="D206" s="520">
        <v>2</v>
      </c>
      <c r="E206" s="520">
        <v>30</v>
      </c>
      <c r="F206" s="520"/>
      <c r="G206" s="520"/>
      <c r="H206" s="520"/>
      <c r="I206" s="521"/>
    </row>
    <row r="207" spans="1:9" ht="15.75">
      <c r="A207" s="227" t="s">
        <v>30</v>
      </c>
      <c r="B207" s="330" t="s">
        <v>40</v>
      </c>
      <c r="C207" s="228" t="s">
        <v>41</v>
      </c>
      <c r="D207" s="38">
        <v>3</v>
      </c>
      <c r="E207" s="38">
        <v>25</v>
      </c>
      <c r="F207" s="38"/>
      <c r="G207" s="38"/>
      <c r="H207" s="38"/>
      <c r="I207" s="390"/>
    </row>
    <row r="208" spans="1:9" ht="15.75">
      <c r="A208" s="227" t="s">
        <v>52</v>
      </c>
      <c r="B208" s="39" t="s">
        <v>59</v>
      </c>
      <c r="C208" s="228" t="s">
        <v>60</v>
      </c>
      <c r="D208" s="38">
        <v>3</v>
      </c>
      <c r="E208" s="38">
        <v>12</v>
      </c>
      <c r="F208" s="38"/>
      <c r="G208" s="38"/>
      <c r="H208" s="38"/>
      <c r="I208" s="390"/>
    </row>
    <row r="209" spans="1:9" ht="15.75">
      <c r="A209" s="227" t="s">
        <v>75</v>
      </c>
      <c r="B209" s="39" t="s">
        <v>80</v>
      </c>
      <c r="C209" s="228" t="s">
        <v>81</v>
      </c>
      <c r="D209" s="38">
        <v>3</v>
      </c>
      <c r="E209" s="38">
        <v>50</v>
      </c>
      <c r="F209" s="38"/>
      <c r="G209" s="38"/>
      <c r="H209" s="38"/>
      <c r="I209" s="390"/>
    </row>
    <row r="210" spans="1:9" ht="15.75">
      <c r="A210" s="227" t="s">
        <v>82</v>
      </c>
      <c r="B210" s="39" t="s">
        <v>94</v>
      </c>
      <c r="C210" s="228" t="s">
        <v>95</v>
      </c>
      <c r="D210" s="38">
        <v>3</v>
      </c>
      <c r="E210" s="38">
        <v>50</v>
      </c>
      <c r="F210" s="38"/>
      <c r="G210" s="38"/>
      <c r="H210" s="38"/>
      <c r="I210" s="390"/>
    </row>
    <row r="211" spans="1:9" ht="15.75">
      <c r="A211" s="227" t="s">
        <v>85</v>
      </c>
      <c r="B211" s="39" t="s">
        <v>108</v>
      </c>
      <c r="C211" s="228" t="s">
        <v>109</v>
      </c>
      <c r="D211" s="38">
        <v>3</v>
      </c>
      <c r="E211" s="38">
        <v>40</v>
      </c>
      <c r="F211" s="38"/>
      <c r="G211" s="38"/>
      <c r="H211" s="38"/>
      <c r="I211" s="390"/>
    </row>
    <row r="212" spans="1:9" ht="15.75">
      <c r="A212" s="152" t="s">
        <v>117</v>
      </c>
      <c r="B212" s="38">
        <v>1001</v>
      </c>
      <c r="C212" s="43" t="s">
        <v>491</v>
      </c>
      <c r="D212" s="38">
        <v>3</v>
      </c>
      <c r="E212" s="38">
        <v>25</v>
      </c>
      <c r="F212" s="38"/>
      <c r="G212" s="38"/>
      <c r="H212" s="38"/>
      <c r="I212" s="390"/>
    </row>
    <row r="213" spans="1:9" ht="15.75">
      <c r="A213" s="152" t="s">
        <v>117</v>
      </c>
      <c r="B213" s="38">
        <v>1002</v>
      </c>
      <c r="C213" s="43" t="s">
        <v>119</v>
      </c>
      <c r="D213" s="38">
        <v>3</v>
      </c>
      <c r="E213" s="38">
        <v>25</v>
      </c>
      <c r="F213" s="38"/>
      <c r="G213" s="38"/>
      <c r="H213" s="38"/>
      <c r="I213" s="390"/>
    </row>
    <row r="214" spans="1:9" ht="15.75">
      <c r="A214" s="152" t="s">
        <v>117</v>
      </c>
      <c r="B214" s="38">
        <v>1003</v>
      </c>
      <c r="C214" s="43" t="s">
        <v>120</v>
      </c>
      <c r="D214" s="38">
        <v>3</v>
      </c>
      <c r="E214" s="38">
        <v>50</v>
      </c>
      <c r="F214" s="38"/>
      <c r="G214" s="38"/>
      <c r="H214" s="38"/>
      <c r="I214" s="390"/>
    </row>
    <row r="215" spans="1:9" ht="15.75">
      <c r="A215" s="152" t="s">
        <v>117</v>
      </c>
      <c r="B215" s="38">
        <v>1004</v>
      </c>
      <c r="C215" s="228" t="s">
        <v>492</v>
      </c>
      <c r="D215" s="38">
        <v>3</v>
      </c>
      <c r="E215" s="38">
        <v>40</v>
      </c>
      <c r="F215" s="38"/>
      <c r="G215" s="38"/>
      <c r="H215" s="38"/>
      <c r="I215" s="390"/>
    </row>
    <row r="216" spans="1:9" ht="15.75">
      <c r="A216" s="227" t="s">
        <v>128</v>
      </c>
      <c r="B216" s="39">
        <v>1201</v>
      </c>
      <c r="C216" s="228" t="s">
        <v>129</v>
      </c>
      <c r="D216" s="38">
        <v>3</v>
      </c>
      <c r="E216" s="38">
        <v>24</v>
      </c>
      <c r="F216" s="38"/>
      <c r="G216" s="38"/>
      <c r="H216" s="38"/>
      <c r="I216" s="390"/>
    </row>
    <row r="217" spans="1:9" ht="15.75">
      <c r="A217" s="227" t="s">
        <v>128</v>
      </c>
      <c r="B217" s="39">
        <v>1202</v>
      </c>
      <c r="C217" s="228" t="s">
        <v>130</v>
      </c>
      <c r="D217" s="38">
        <v>3</v>
      </c>
      <c r="E217" s="38">
        <v>25</v>
      </c>
      <c r="F217" s="38"/>
      <c r="G217" s="38"/>
      <c r="H217" s="38"/>
      <c r="I217" s="390"/>
    </row>
    <row r="218" spans="1:9" ht="15.75">
      <c r="A218" s="227" t="s">
        <v>131</v>
      </c>
      <c r="B218" s="39">
        <v>1301</v>
      </c>
      <c r="C218" s="228" t="s">
        <v>132</v>
      </c>
      <c r="D218" s="38">
        <v>3</v>
      </c>
      <c r="E218" s="38">
        <v>25</v>
      </c>
      <c r="F218" s="38"/>
      <c r="G218" s="38"/>
      <c r="H218" s="38"/>
      <c r="I218" s="390"/>
    </row>
    <row r="219" spans="1:9" s="449" customFormat="1" ht="15.75">
      <c r="A219" s="152" t="s">
        <v>526</v>
      </c>
      <c r="B219" s="38">
        <v>1302</v>
      </c>
      <c r="C219" s="43" t="s">
        <v>134</v>
      </c>
      <c r="D219" s="38">
        <v>3</v>
      </c>
      <c r="E219" s="38">
        <v>50</v>
      </c>
      <c r="F219" s="38"/>
      <c r="G219" s="38"/>
      <c r="H219" s="38"/>
      <c r="I219" s="390"/>
    </row>
    <row r="220" spans="1:9" ht="18" customHeight="1">
      <c r="A220" s="227" t="s">
        <v>142</v>
      </c>
      <c r="B220" s="39">
        <v>1506</v>
      </c>
      <c r="C220" s="228" t="s">
        <v>149</v>
      </c>
      <c r="D220" s="38">
        <v>3</v>
      </c>
      <c r="E220" s="38">
        <v>50</v>
      </c>
      <c r="F220" s="38"/>
      <c r="G220" s="38"/>
      <c r="H220" s="38"/>
      <c r="I220" s="390"/>
    </row>
    <row r="221" spans="1:9" ht="15.75">
      <c r="A221" s="227" t="s">
        <v>142</v>
      </c>
      <c r="B221" s="39">
        <v>1507</v>
      </c>
      <c r="C221" s="228" t="s">
        <v>150</v>
      </c>
      <c r="D221" s="38">
        <v>3</v>
      </c>
      <c r="E221" s="38">
        <v>50</v>
      </c>
      <c r="F221" s="38"/>
      <c r="G221" s="38"/>
      <c r="H221" s="38"/>
      <c r="I221" s="390"/>
    </row>
    <row r="222" spans="1:9" ht="15.75">
      <c r="A222" s="227" t="s">
        <v>167</v>
      </c>
      <c r="B222" s="39">
        <v>1801</v>
      </c>
      <c r="C222" s="228" t="s">
        <v>168</v>
      </c>
      <c r="D222" s="38">
        <v>3</v>
      </c>
      <c r="E222" s="38">
        <v>40</v>
      </c>
      <c r="F222" s="38"/>
      <c r="G222" s="38"/>
      <c r="H222" s="38"/>
      <c r="I222" s="390"/>
    </row>
    <row r="223" spans="1:9" ht="15.75">
      <c r="A223" s="55" t="s">
        <v>167</v>
      </c>
      <c r="B223" s="22">
        <v>1802</v>
      </c>
      <c r="C223" s="23" t="s">
        <v>169</v>
      </c>
      <c r="D223" s="38">
        <v>3</v>
      </c>
      <c r="E223" s="38">
        <v>40</v>
      </c>
      <c r="F223" s="38"/>
      <c r="G223" s="38"/>
      <c r="H223" s="38"/>
      <c r="I223" s="390"/>
    </row>
    <row r="224" spans="1:9" ht="15.75">
      <c r="A224" s="55" t="s">
        <v>185</v>
      </c>
      <c r="B224" s="22">
        <v>2002</v>
      </c>
      <c r="C224" s="23" t="s">
        <v>189</v>
      </c>
      <c r="D224" s="38">
        <v>3</v>
      </c>
      <c r="E224" s="38">
        <v>24</v>
      </c>
      <c r="F224" s="38"/>
      <c r="G224" s="38"/>
      <c r="H224" s="38"/>
      <c r="I224" s="273"/>
    </row>
    <row r="225" spans="1:9" ht="15.75">
      <c r="A225" s="55" t="s">
        <v>185</v>
      </c>
      <c r="B225" s="22">
        <v>2003</v>
      </c>
      <c r="C225" s="23" t="s">
        <v>191</v>
      </c>
      <c r="D225" s="38">
        <v>3</v>
      </c>
      <c r="E225" s="38">
        <v>23</v>
      </c>
      <c r="F225" s="38">
        <v>24</v>
      </c>
      <c r="G225" s="38"/>
      <c r="H225" s="38"/>
      <c r="I225" s="273"/>
    </row>
    <row r="226" spans="1:9" ht="15.75">
      <c r="A226" s="55" t="s">
        <v>192</v>
      </c>
      <c r="B226" s="22">
        <v>2102</v>
      </c>
      <c r="C226" s="23" t="s">
        <v>194</v>
      </c>
      <c r="D226" s="38">
        <v>3</v>
      </c>
      <c r="E226" s="38">
        <v>50</v>
      </c>
      <c r="F226" s="38"/>
      <c r="G226" s="38"/>
      <c r="H226" s="38"/>
      <c r="I226" s="273"/>
    </row>
    <row r="227" spans="1:9" ht="15.75">
      <c r="A227" s="55" t="s">
        <v>192</v>
      </c>
      <c r="B227" s="287">
        <v>2105</v>
      </c>
      <c r="C227" s="286" t="s">
        <v>197</v>
      </c>
      <c r="D227" s="290">
        <v>3</v>
      </c>
      <c r="E227" s="290">
        <v>50</v>
      </c>
      <c r="F227" s="290"/>
      <c r="G227" s="290"/>
      <c r="H227" s="290"/>
      <c r="I227" s="398"/>
    </row>
    <row r="228" spans="1:9" ht="15.75">
      <c r="A228" s="152" t="s">
        <v>207</v>
      </c>
      <c r="B228" s="36">
        <v>2119</v>
      </c>
      <c r="C228" s="43" t="s">
        <v>212</v>
      </c>
      <c r="D228" s="38">
        <v>3</v>
      </c>
      <c r="E228" s="38">
        <v>50</v>
      </c>
      <c r="F228" s="38"/>
      <c r="G228" s="38"/>
      <c r="H228" s="38"/>
      <c r="I228" s="390"/>
    </row>
    <row r="229" spans="1:9" ht="15.75">
      <c r="A229" s="227" t="s">
        <v>207</v>
      </c>
      <c r="B229" s="36">
        <v>2120</v>
      </c>
      <c r="C229" s="228" t="s">
        <v>213</v>
      </c>
      <c r="D229" s="38">
        <v>3</v>
      </c>
      <c r="E229" s="38">
        <v>50</v>
      </c>
      <c r="F229" s="38"/>
      <c r="G229" s="38"/>
      <c r="H229" s="38"/>
      <c r="I229" s="390"/>
    </row>
    <row r="230" spans="1:9" ht="15.75">
      <c r="A230" s="152" t="s">
        <v>229</v>
      </c>
      <c r="B230" s="332">
        <v>2305</v>
      </c>
      <c r="C230" s="43" t="s">
        <v>230</v>
      </c>
      <c r="D230" s="38">
        <v>3</v>
      </c>
      <c r="E230" s="38">
        <v>26</v>
      </c>
      <c r="F230" s="38"/>
      <c r="G230" s="38"/>
      <c r="H230" s="38"/>
      <c r="I230" s="390"/>
    </row>
    <row r="231" spans="1:9" ht="15.75">
      <c r="A231" s="227" t="s">
        <v>233</v>
      </c>
      <c r="B231" s="39">
        <v>2406</v>
      </c>
      <c r="C231" s="228" t="s">
        <v>239</v>
      </c>
      <c r="D231" s="38">
        <v>3</v>
      </c>
      <c r="E231" s="38">
        <v>25</v>
      </c>
      <c r="F231" s="38"/>
      <c r="G231" s="38"/>
      <c r="H231" s="38"/>
      <c r="I231" s="390"/>
    </row>
    <row r="232" spans="1:9" ht="15.75">
      <c r="A232" s="227" t="s">
        <v>233</v>
      </c>
      <c r="B232" s="39">
        <v>2407</v>
      </c>
      <c r="C232" s="228" t="s">
        <v>240</v>
      </c>
      <c r="D232" s="38">
        <v>3</v>
      </c>
      <c r="E232" s="38">
        <v>25</v>
      </c>
      <c r="F232" s="38"/>
      <c r="G232" s="38"/>
      <c r="H232" s="38"/>
      <c r="I232" s="390"/>
    </row>
    <row r="233" spans="1:9" ht="15.75">
      <c r="A233" s="227" t="s">
        <v>241</v>
      </c>
      <c r="B233" s="39">
        <v>2408</v>
      </c>
      <c r="C233" s="228" t="s">
        <v>242</v>
      </c>
      <c r="D233" s="38">
        <v>3</v>
      </c>
      <c r="E233" s="38">
        <v>25</v>
      </c>
      <c r="F233" s="38"/>
      <c r="G233" s="38"/>
      <c r="H233" s="38"/>
      <c r="I233" s="390"/>
    </row>
    <row r="234" spans="1:9" ht="15.75">
      <c r="A234" s="152" t="s">
        <v>241</v>
      </c>
      <c r="B234" s="38">
        <v>2409</v>
      </c>
      <c r="C234" s="43" t="s">
        <v>243</v>
      </c>
      <c r="D234" s="38">
        <v>3</v>
      </c>
      <c r="E234" s="38">
        <v>50</v>
      </c>
      <c r="F234" s="38"/>
      <c r="G234" s="38"/>
      <c r="H234" s="38"/>
      <c r="I234" s="390"/>
    </row>
    <row r="235" spans="1:9" ht="15.75">
      <c r="A235" s="227" t="s">
        <v>244</v>
      </c>
      <c r="B235" s="39">
        <v>2510</v>
      </c>
      <c r="C235" s="228" t="s">
        <v>254</v>
      </c>
      <c r="D235" s="38">
        <v>3</v>
      </c>
      <c r="E235" s="38">
        <v>50</v>
      </c>
      <c r="F235" s="38"/>
      <c r="G235" s="38"/>
      <c r="H235" s="38"/>
      <c r="I235" s="390"/>
    </row>
    <row r="236" spans="1:9" ht="15.75">
      <c r="A236" s="152" t="s">
        <v>258</v>
      </c>
      <c r="B236" s="38">
        <v>2701</v>
      </c>
      <c r="C236" s="43" t="s">
        <v>259</v>
      </c>
      <c r="D236" s="38">
        <v>3</v>
      </c>
      <c r="E236" s="38">
        <v>25</v>
      </c>
      <c r="F236" s="38">
        <v>50</v>
      </c>
      <c r="G236" s="38"/>
      <c r="H236" s="38"/>
      <c r="I236" s="390"/>
    </row>
    <row r="237" spans="1:9" ht="15.75">
      <c r="A237" s="152" t="s">
        <v>265</v>
      </c>
      <c r="B237" s="38">
        <v>2903</v>
      </c>
      <c r="C237" s="43" t="s">
        <v>268</v>
      </c>
      <c r="D237" s="38">
        <v>3</v>
      </c>
      <c r="E237" s="38">
        <v>50</v>
      </c>
      <c r="F237" s="38"/>
      <c r="G237" s="38"/>
      <c r="H237" s="38"/>
      <c r="I237" s="390"/>
    </row>
    <row r="238" spans="1:9" ht="15.75">
      <c r="A238" s="152" t="s">
        <v>274</v>
      </c>
      <c r="B238" s="38">
        <v>3101</v>
      </c>
      <c r="C238" s="43" t="s">
        <v>275</v>
      </c>
      <c r="D238" s="38">
        <v>3</v>
      </c>
      <c r="E238" s="38">
        <v>25</v>
      </c>
      <c r="F238" s="38"/>
      <c r="G238" s="38"/>
      <c r="H238" s="38"/>
      <c r="I238" s="390"/>
    </row>
    <row r="239" spans="1:9" ht="15.75">
      <c r="A239" s="227" t="s">
        <v>276</v>
      </c>
      <c r="B239" s="39">
        <v>3102</v>
      </c>
      <c r="C239" s="228" t="s">
        <v>277</v>
      </c>
      <c r="D239" s="38">
        <v>3</v>
      </c>
      <c r="E239" s="38">
        <v>12</v>
      </c>
      <c r="F239" s="38">
        <v>25</v>
      </c>
      <c r="G239" s="38">
        <v>50</v>
      </c>
      <c r="H239" s="38"/>
      <c r="I239" s="390"/>
    </row>
    <row r="240" spans="1:9" ht="15.75">
      <c r="A240" s="55" t="s">
        <v>281</v>
      </c>
      <c r="B240" s="22">
        <v>3208</v>
      </c>
      <c r="C240" s="23" t="s">
        <v>289</v>
      </c>
      <c r="D240" s="22">
        <v>3</v>
      </c>
      <c r="E240" s="22">
        <v>40</v>
      </c>
      <c r="F240" s="22"/>
      <c r="G240" s="22"/>
      <c r="H240" s="22"/>
      <c r="I240" s="329"/>
    </row>
    <row r="241" spans="1:14" ht="15.75">
      <c r="A241" s="55" t="s">
        <v>297</v>
      </c>
      <c r="B241" s="39">
        <v>3402</v>
      </c>
      <c r="C241" s="228" t="s">
        <v>299</v>
      </c>
      <c r="D241" s="38">
        <v>3</v>
      </c>
      <c r="E241" s="38">
        <v>26</v>
      </c>
      <c r="F241" s="38"/>
      <c r="G241" s="38"/>
      <c r="H241" s="38"/>
      <c r="I241" s="390"/>
    </row>
    <row r="242" spans="1:14" ht="15.75">
      <c r="A242" s="55" t="s">
        <v>321</v>
      </c>
      <c r="B242" s="22">
        <v>3901</v>
      </c>
      <c r="C242" s="23" t="s">
        <v>322</v>
      </c>
      <c r="D242" s="38">
        <v>3</v>
      </c>
      <c r="E242" s="38">
        <v>25</v>
      </c>
      <c r="F242" s="38"/>
      <c r="G242" s="38"/>
      <c r="H242" s="38"/>
      <c r="I242" s="390"/>
    </row>
    <row r="243" spans="1:14" ht="15.75">
      <c r="A243" s="35" t="s">
        <v>527</v>
      </c>
      <c r="B243" s="36">
        <v>4103</v>
      </c>
      <c r="C243" s="43" t="s">
        <v>330</v>
      </c>
      <c r="D243" s="38">
        <v>3</v>
      </c>
      <c r="E243" s="38">
        <v>40</v>
      </c>
      <c r="F243" s="38"/>
      <c r="G243" s="38"/>
      <c r="H243" s="38"/>
      <c r="I243" s="390"/>
    </row>
    <row r="244" spans="1:14" ht="15.75">
      <c r="A244" s="227" t="s">
        <v>333</v>
      </c>
      <c r="B244" s="39">
        <v>4208</v>
      </c>
      <c r="C244" s="228" t="s">
        <v>341</v>
      </c>
      <c r="D244" s="38">
        <v>3</v>
      </c>
      <c r="E244" s="38">
        <v>40</v>
      </c>
      <c r="F244" s="38"/>
      <c r="G244" s="38"/>
      <c r="H244" s="38"/>
      <c r="I244" s="390"/>
    </row>
    <row r="245" spans="1:14" ht="15.75">
      <c r="A245" s="227" t="s">
        <v>343</v>
      </c>
      <c r="B245" s="39">
        <v>4301</v>
      </c>
      <c r="C245" s="228" t="s">
        <v>344</v>
      </c>
      <c r="D245" s="38">
        <v>3</v>
      </c>
      <c r="E245" s="38">
        <v>26</v>
      </c>
      <c r="F245" s="38"/>
      <c r="G245" s="38"/>
      <c r="H245" s="38"/>
      <c r="I245" s="390"/>
    </row>
    <row r="246" spans="1:14" ht="15.75">
      <c r="A246" s="227" t="s">
        <v>345</v>
      </c>
      <c r="B246" s="39">
        <v>4402</v>
      </c>
      <c r="C246" s="228" t="s">
        <v>347</v>
      </c>
      <c r="D246" s="38">
        <v>3</v>
      </c>
      <c r="E246" s="38">
        <v>50</v>
      </c>
      <c r="F246" s="38"/>
      <c r="G246" s="38"/>
      <c r="H246" s="38"/>
      <c r="I246" s="390"/>
    </row>
    <row r="247" spans="1:14" ht="15.75">
      <c r="A247" s="227" t="s">
        <v>345</v>
      </c>
      <c r="B247" s="39">
        <v>4403</v>
      </c>
      <c r="C247" s="228" t="s">
        <v>348</v>
      </c>
      <c r="D247" s="38">
        <v>3</v>
      </c>
      <c r="E247" s="38">
        <v>40</v>
      </c>
      <c r="F247" s="38"/>
      <c r="G247" s="38"/>
      <c r="H247" s="38"/>
      <c r="I247" s="390"/>
    </row>
    <row r="248" spans="1:14" ht="15.75">
      <c r="A248" s="227" t="s">
        <v>345</v>
      </c>
      <c r="B248" s="39">
        <v>4405</v>
      </c>
      <c r="C248" s="228" t="s">
        <v>350</v>
      </c>
      <c r="D248" s="38">
        <v>3</v>
      </c>
      <c r="E248" s="38">
        <v>25</v>
      </c>
      <c r="F248" s="38"/>
      <c r="G248" s="38"/>
      <c r="H248" s="38"/>
      <c r="I248" s="390"/>
    </row>
    <row r="249" spans="1:14" ht="15.75">
      <c r="A249" s="152" t="s">
        <v>356</v>
      </c>
      <c r="B249" s="38">
        <v>4501</v>
      </c>
      <c r="C249" s="43" t="s">
        <v>357</v>
      </c>
      <c r="D249" s="38">
        <v>3</v>
      </c>
      <c r="E249" s="38">
        <v>25</v>
      </c>
      <c r="F249" s="38">
        <v>30</v>
      </c>
      <c r="G249" s="38"/>
      <c r="H249" s="38"/>
      <c r="I249" s="390"/>
    </row>
    <row r="250" spans="1:14" ht="16.5" thickBot="1">
      <c r="A250" s="232" t="s">
        <v>356</v>
      </c>
      <c r="B250" s="195">
        <v>4505</v>
      </c>
      <c r="C250" s="233" t="s">
        <v>361</v>
      </c>
      <c r="D250" s="195">
        <v>3</v>
      </c>
      <c r="E250" s="195">
        <v>50</v>
      </c>
      <c r="F250" s="195"/>
      <c r="G250" s="195"/>
      <c r="H250" s="195"/>
      <c r="I250" s="628"/>
    </row>
    <row r="254" spans="1:14" ht="15.75">
      <c r="A254" s="360"/>
      <c r="B254" s="337"/>
      <c r="C254" s="456"/>
      <c r="D254" s="337"/>
      <c r="E254" s="337"/>
      <c r="F254" s="337"/>
      <c r="G254" s="337"/>
      <c r="H254" s="337"/>
      <c r="I254" s="337"/>
      <c r="J254" s="406"/>
      <c r="K254" s="406"/>
      <c r="L254" s="406"/>
      <c r="M254" s="406"/>
      <c r="N254" s="406"/>
    </row>
    <row r="255" spans="1:14" ht="15.75">
      <c r="A255" s="360"/>
      <c r="B255" s="337"/>
      <c r="C255" s="456"/>
      <c r="D255" s="337"/>
      <c r="E255" s="337"/>
      <c r="F255" s="337"/>
      <c r="G255" s="337"/>
      <c r="H255" s="337"/>
      <c r="I255" s="337"/>
      <c r="J255" s="406"/>
      <c r="K255" s="406"/>
      <c r="L255" s="406"/>
      <c r="M255" s="406"/>
      <c r="N255" s="406"/>
    </row>
    <row r="256" spans="1:14">
      <c r="A256" s="406"/>
      <c r="B256" s="406"/>
      <c r="C256" s="406"/>
      <c r="D256" s="406"/>
      <c r="E256" s="406"/>
      <c r="F256" s="406"/>
      <c r="G256" s="406"/>
      <c r="H256" s="406"/>
      <c r="I256" s="406"/>
      <c r="J256" s="406"/>
      <c r="K256" s="406"/>
      <c r="L256" s="406"/>
      <c r="M256" s="406"/>
      <c r="N256" s="406"/>
    </row>
  </sheetData>
  <sortState ref="A4:I250">
    <sortCondition ref="D4:D250"/>
    <sortCondition ref="B4:B250"/>
  </sortState>
  <mergeCells count="6">
    <mergeCell ref="A1:I1"/>
    <mergeCell ref="A2:A3"/>
    <mergeCell ref="B2:B3"/>
    <mergeCell ref="C2:C3"/>
    <mergeCell ref="D2:D3"/>
    <mergeCell ref="E2:I3"/>
  </mergeCells>
  <phoneticPr fontId="4"/>
  <pageMargins left="0.7" right="0.7" top="0.75" bottom="0.75" header="0.3" footer="0.3"/>
  <pageSetup paperSize="8" scale="92"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E250"/>
  <sheetViews>
    <sheetView zoomScaleNormal="100" workbookViewId="0">
      <selection activeCell="C32" sqref="C32"/>
    </sheetView>
  </sheetViews>
  <sheetFormatPr defaultRowHeight="13.5"/>
  <cols>
    <col min="1" max="1" width="6" customWidth="1"/>
    <col min="2" max="2" width="6.5" customWidth="1"/>
    <col min="3" max="3" width="43" customWidth="1"/>
    <col min="4" max="4" width="5.875" customWidth="1"/>
    <col min="5" max="5" width="8.125" customWidth="1"/>
    <col min="6" max="6" width="5.875" customWidth="1"/>
    <col min="7" max="7" width="5.125" customWidth="1"/>
    <col min="8" max="8" width="4.125" customWidth="1"/>
    <col min="9" max="26" width="4.625" customWidth="1"/>
    <col min="27" max="27" width="4.375" customWidth="1"/>
    <col min="28" max="28" width="8.375" customWidth="1"/>
    <col min="29" max="29" width="7.125" customWidth="1"/>
    <col min="30" max="30" width="10.625" customWidth="1"/>
    <col min="31" max="31" width="8.125" customWidth="1"/>
  </cols>
  <sheetData>
    <row r="1" spans="1:31" ht="46.5" customHeight="1" thickBot="1">
      <c r="A1" s="850" t="s">
        <v>0</v>
      </c>
      <c r="B1" s="850"/>
      <c r="C1" s="850"/>
      <c r="D1" s="850"/>
      <c r="E1" s="850"/>
      <c r="F1" s="850"/>
      <c r="G1" s="850"/>
      <c r="H1" s="850"/>
      <c r="I1" s="850"/>
      <c r="J1" s="850"/>
      <c r="K1" s="850"/>
      <c r="L1" s="850"/>
      <c r="M1" s="850"/>
      <c r="N1" s="850"/>
      <c r="O1" s="850"/>
      <c r="P1" s="850"/>
      <c r="Q1" s="850"/>
      <c r="R1" s="850"/>
      <c r="S1" s="850"/>
      <c r="T1" s="850"/>
      <c r="U1" s="850"/>
      <c r="V1" s="850"/>
      <c r="W1" s="850"/>
      <c r="X1" s="850"/>
      <c r="Y1" s="850"/>
      <c r="Z1" s="850"/>
      <c r="AA1" s="850"/>
      <c r="AB1" s="484"/>
    </row>
    <row r="2" spans="1:31" ht="24" customHeight="1">
      <c r="A2" s="851" t="s">
        <v>1</v>
      </c>
      <c r="B2" s="853" t="s">
        <v>2</v>
      </c>
      <c r="C2" s="855" t="s">
        <v>3</v>
      </c>
      <c r="D2" s="856" t="s">
        <v>4</v>
      </c>
      <c r="E2" s="858" t="s">
        <v>5</v>
      </c>
      <c r="F2" s="860" t="s">
        <v>6</v>
      </c>
      <c r="G2" s="861"/>
      <c r="H2" s="862" t="s">
        <v>7</v>
      </c>
      <c r="I2" s="863"/>
      <c r="J2" s="863"/>
      <c r="K2" s="863"/>
      <c r="L2" s="863"/>
      <c r="M2" s="864"/>
      <c r="N2" s="868" t="s">
        <v>8</v>
      </c>
      <c r="O2" s="869"/>
      <c r="P2" s="869"/>
      <c r="Q2" s="869"/>
      <c r="R2" s="869"/>
      <c r="S2" s="869"/>
      <c r="T2" s="869"/>
      <c r="U2" s="869"/>
      <c r="V2" s="870"/>
      <c r="W2" s="862" t="s">
        <v>9</v>
      </c>
      <c r="X2" s="863"/>
      <c r="Y2" s="863"/>
      <c r="Z2" s="863"/>
      <c r="AA2" s="864"/>
      <c r="AB2" s="842" t="s">
        <v>10</v>
      </c>
      <c r="AC2" s="844" t="s">
        <v>11</v>
      </c>
      <c r="AD2" s="846" t="s">
        <v>12</v>
      </c>
      <c r="AE2" s="848" t="s">
        <v>13</v>
      </c>
    </row>
    <row r="3" spans="1:31" ht="18" customHeight="1" thickBot="1">
      <c r="A3" s="852"/>
      <c r="B3" s="854"/>
      <c r="C3" s="845"/>
      <c r="D3" s="857"/>
      <c r="E3" s="859"/>
      <c r="F3" s="1" t="s">
        <v>14</v>
      </c>
      <c r="G3" s="667" t="s">
        <v>15</v>
      </c>
      <c r="H3" s="865"/>
      <c r="I3" s="866"/>
      <c r="J3" s="866"/>
      <c r="K3" s="866"/>
      <c r="L3" s="866"/>
      <c r="M3" s="867"/>
      <c r="N3" s="871"/>
      <c r="O3" s="872"/>
      <c r="P3" s="872"/>
      <c r="Q3" s="872"/>
      <c r="R3" s="872"/>
      <c r="S3" s="872"/>
      <c r="T3" s="872"/>
      <c r="U3" s="872"/>
      <c r="V3" s="873"/>
      <c r="W3" s="865"/>
      <c r="X3" s="866"/>
      <c r="Y3" s="866"/>
      <c r="Z3" s="866"/>
      <c r="AA3" s="867"/>
      <c r="AB3" s="843"/>
      <c r="AC3" s="845"/>
      <c r="AD3" s="847"/>
      <c r="AE3" s="849"/>
    </row>
    <row r="4" spans="1:31" ht="20.100000000000001" customHeight="1" thickBot="1">
      <c r="A4" s="3" t="s">
        <v>16</v>
      </c>
      <c r="B4" s="4" t="s">
        <v>17</v>
      </c>
      <c r="C4" s="5" t="s">
        <v>18</v>
      </c>
      <c r="D4" s="643">
        <v>14</v>
      </c>
      <c r="E4" s="668">
        <v>2</v>
      </c>
      <c r="F4" s="6">
        <v>500</v>
      </c>
      <c r="G4" s="669"/>
      <c r="H4" s="668"/>
      <c r="I4" s="4">
        <v>2</v>
      </c>
      <c r="J4" s="4"/>
      <c r="K4" s="4"/>
      <c r="L4" s="4"/>
      <c r="M4" s="712"/>
      <c r="N4" s="668">
        <v>24</v>
      </c>
      <c r="O4" s="4"/>
      <c r="P4" s="4"/>
      <c r="Q4" s="4"/>
      <c r="R4" s="4"/>
      <c r="S4" s="4"/>
      <c r="T4" s="4"/>
      <c r="U4" s="4"/>
      <c r="V4" s="712"/>
      <c r="W4" s="668">
        <v>12</v>
      </c>
      <c r="X4" s="4"/>
      <c r="Y4" s="4"/>
      <c r="Z4" s="4"/>
      <c r="AA4" s="712"/>
      <c r="AB4" s="650">
        <v>4</v>
      </c>
      <c r="AC4" s="4">
        <v>1996</v>
      </c>
      <c r="AD4" s="7">
        <v>826</v>
      </c>
      <c r="AE4" s="8">
        <v>240</v>
      </c>
    </row>
    <row r="5" spans="1:31" ht="20.100000000000001" customHeight="1">
      <c r="A5" s="9" t="s">
        <v>19</v>
      </c>
      <c r="B5" s="10">
        <v>201</v>
      </c>
      <c r="C5" s="11" t="s">
        <v>20</v>
      </c>
      <c r="D5" s="198">
        <v>12</v>
      </c>
      <c r="E5" s="670">
        <v>2</v>
      </c>
      <c r="F5" s="12">
        <v>100</v>
      </c>
      <c r="G5" s="671"/>
      <c r="H5" s="606">
        <v>1</v>
      </c>
      <c r="I5" s="10"/>
      <c r="J5" s="10"/>
      <c r="K5" s="10"/>
      <c r="L5" s="10"/>
      <c r="M5" s="345"/>
      <c r="N5" s="606">
        <v>23</v>
      </c>
      <c r="O5" s="10"/>
      <c r="P5" s="10"/>
      <c r="Q5" s="10"/>
      <c r="R5" s="10"/>
      <c r="S5" s="10"/>
      <c r="T5" s="10"/>
      <c r="U5" s="10"/>
      <c r="V5" s="345"/>
      <c r="W5" s="606">
        <v>50</v>
      </c>
      <c r="X5" s="10"/>
      <c r="Y5" s="10"/>
      <c r="Z5" s="10"/>
      <c r="AA5" s="345"/>
      <c r="AB5" s="651">
        <v>4</v>
      </c>
      <c r="AC5" s="10">
        <v>2017</v>
      </c>
      <c r="AD5" s="13">
        <v>3</v>
      </c>
      <c r="AE5" s="14">
        <v>1</v>
      </c>
    </row>
    <row r="6" spans="1:31" ht="20.100000000000001" customHeight="1" thickBot="1">
      <c r="A6" s="15" t="s">
        <v>19</v>
      </c>
      <c r="B6" s="16">
        <v>202</v>
      </c>
      <c r="C6" s="17" t="s">
        <v>21</v>
      </c>
      <c r="D6" s="200">
        <v>12</v>
      </c>
      <c r="E6" s="672">
        <v>2</v>
      </c>
      <c r="F6" s="18">
        <v>100</v>
      </c>
      <c r="G6" s="533"/>
      <c r="H6" s="61">
        <v>1</v>
      </c>
      <c r="I6" s="16"/>
      <c r="J6" s="16"/>
      <c r="K6" s="16"/>
      <c r="L6" s="16"/>
      <c r="M6" s="336"/>
      <c r="N6" s="61">
        <v>23</v>
      </c>
      <c r="O6" s="16"/>
      <c r="P6" s="16"/>
      <c r="Q6" s="16"/>
      <c r="R6" s="16"/>
      <c r="S6" s="16"/>
      <c r="T6" s="16"/>
      <c r="U6" s="16"/>
      <c r="V6" s="336"/>
      <c r="W6" s="61">
        <v>50</v>
      </c>
      <c r="X6" s="16"/>
      <c r="Y6" s="16"/>
      <c r="Z6" s="16"/>
      <c r="AA6" s="336"/>
      <c r="AB6" s="652">
        <v>1</v>
      </c>
      <c r="AC6" s="16">
        <v>2018</v>
      </c>
      <c r="AD6" s="19">
        <v>7</v>
      </c>
      <c r="AE6" s="20">
        <v>1</v>
      </c>
    </row>
    <row r="7" spans="1:31" ht="20.100000000000001" customHeight="1">
      <c r="A7" s="9" t="s">
        <v>22</v>
      </c>
      <c r="B7" s="10" t="s">
        <v>23</v>
      </c>
      <c r="C7" s="11" t="s">
        <v>24</v>
      </c>
      <c r="D7" s="198">
        <v>11</v>
      </c>
      <c r="E7" s="606">
        <v>2</v>
      </c>
      <c r="F7" s="12">
        <v>50</v>
      </c>
      <c r="G7" s="671">
        <v>50</v>
      </c>
      <c r="H7" s="606">
        <v>1</v>
      </c>
      <c r="I7" s="10"/>
      <c r="J7" s="10"/>
      <c r="K7" s="10"/>
      <c r="L7" s="10"/>
      <c r="M7" s="345"/>
      <c r="N7" s="606">
        <v>22</v>
      </c>
      <c r="O7" s="10"/>
      <c r="P7" s="10"/>
      <c r="Q7" s="10"/>
      <c r="R7" s="10"/>
      <c r="S7" s="10"/>
      <c r="T7" s="10"/>
      <c r="U7" s="10"/>
      <c r="V7" s="345"/>
      <c r="W7" s="606">
        <v>22</v>
      </c>
      <c r="X7" s="10"/>
      <c r="Y7" s="10"/>
      <c r="Z7" s="10"/>
      <c r="AA7" s="345"/>
      <c r="AB7" s="651">
        <v>4</v>
      </c>
      <c r="AC7" s="10"/>
      <c r="AD7" s="13">
        <v>64</v>
      </c>
      <c r="AE7" s="14">
        <v>38</v>
      </c>
    </row>
    <row r="8" spans="1:31" ht="20.100000000000001" customHeight="1">
      <c r="A8" s="21" t="s">
        <v>22</v>
      </c>
      <c r="B8" s="22" t="s">
        <v>25</v>
      </c>
      <c r="C8" s="23" t="s">
        <v>26</v>
      </c>
      <c r="D8" s="153">
        <v>37</v>
      </c>
      <c r="E8" s="57">
        <v>1</v>
      </c>
      <c r="F8" s="24">
        <v>33</v>
      </c>
      <c r="G8" s="392">
        <v>33</v>
      </c>
      <c r="H8" s="57"/>
      <c r="I8" s="22">
        <v>2</v>
      </c>
      <c r="J8" s="22">
        <v>3</v>
      </c>
      <c r="K8" s="22"/>
      <c r="L8" s="22"/>
      <c r="M8" s="329">
        <v>6</v>
      </c>
      <c r="N8" s="57">
        <v>10</v>
      </c>
      <c r="O8" s="22"/>
      <c r="P8" s="22"/>
      <c r="Q8" s="22"/>
      <c r="R8" s="22"/>
      <c r="S8" s="22"/>
      <c r="T8" s="22"/>
      <c r="U8" s="22"/>
      <c r="V8" s="329"/>
      <c r="W8" s="57">
        <v>24</v>
      </c>
      <c r="X8" s="22"/>
      <c r="Y8" s="22"/>
      <c r="Z8" s="22"/>
      <c r="AA8" s="329"/>
      <c r="AB8" s="653">
        <v>4</v>
      </c>
      <c r="AC8" s="22">
        <v>2008</v>
      </c>
      <c r="AD8" s="25" t="s">
        <v>27</v>
      </c>
      <c r="AE8" s="26" t="s">
        <v>27</v>
      </c>
    </row>
    <row r="9" spans="1:31" ht="20.100000000000001" customHeight="1" thickBot="1">
      <c r="A9" s="15" t="s">
        <v>22</v>
      </c>
      <c r="B9" s="16" t="s">
        <v>28</v>
      </c>
      <c r="C9" s="17" t="s">
        <v>29</v>
      </c>
      <c r="D9" s="200">
        <v>21</v>
      </c>
      <c r="E9" s="61">
        <v>1</v>
      </c>
      <c r="F9" s="18">
        <v>50</v>
      </c>
      <c r="G9" s="533"/>
      <c r="H9" s="61"/>
      <c r="I9" s="16">
        <v>2</v>
      </c>
      <c r="J9" s="16">
        <v>3</v>
      </c>
      <c r="K9" s="16"/>
      <c r="L9" s="16"/>
      <c r="M9" s="336">
        <v>6</v>
      </c>
      <c r="N9" s="61">
        <v>2</v>
      </c>
      <c r="O9" s="16"/>
      <c r="P9" s="16"/>
      <c r="Q9" s="16"/>
      <c r="R9" s="16"/>
      <c r="S9" s="16"/>
      <c r="T9" s="16"/>
      <c r="U9" s="16"/>
      <c r="V9" s="336"/>
      <c r="W9" s="61">
        <v>25</v>
      </c>
      <c r="X9" s="16"/>
      <c r="Y9" s="16"/>
      <c r="Z9" s="16"/>
      <c r="AA9" s="336"/>
      <c r="AB9" s="652">
        <v>4</v>
      </c>
      <c r="AC9" s="16">
        <v>2015</v>
      </c>
      <c r="AD9" s="19">
        <v>50</v>
      </c>
      <c r="AE9" s="20">
        <v>9</v>
      </c>
    </row>
    <row r="10" spans="1:31" ht="20.100000000000001" customHeight="1">
      <c r="A10" s="27" t="s">
        <v>30</v>
      </c>
      <c r="B10" s="28" t="s">
        <v>31</v>
      </c>
      <c r="C10" s="29" t="s">
        <v>32</v>
      </c>
      <c r="D10" s="627">
        <v>51</v>
      </c>
      <c r="E10" s="673">
        <v>2</v>
      </c>
      <c r="F10" s="31">
        <v>400</v>
      </c>
      <c r="G10" s="326"/>
      <c r="H10" s="673">
        <v>1</v>
      </c>
      <c r="I10" s="30"/>
      <c r="J10" s="30"/>
      <c r="K10" s="32"/>
      <c r="L10" s="32"/>
      <c r="M10" s="397"/>
      <c r="N10" s="673">
        <v>27</v>
      </c>
      <c r="O10" s="30"/>
      <c r="P10" s="30"/>
      <c r="Q10" s="30"/>
      <c r="R10" s="30"/>
      <c r="S10" s="32"/>
      <c r="T10" s="32"/>
      <c r="U10" s="32"/>
      <c r="V10" s="397"/>
      <c r="W10" s="673">
        <v>50</v>
      </c>
      <c r="X10" s="32"/>
      <c r="Y10" s="32"/>
      <c r="Z10" s="32"/>
      <c r="AA10" s="397"/>
      <c r="AB10" s="654">
        <v>4</v>
      </c>
      <c r="AC10" s="32">
        <v>2005</v>
      </c>
      <c r="AD10" s="33">
        <v>3</v>
      </c>
      <c r="AE10" s="34" t="s">
        <v>33</v>
      </c>
    </row>
    <row r="11" spans="1:31" ht="20.100000000000001" customHeight="1">
      <c r="A11" s="35" t="s">
        <v>30</v>
      </c>
      <c r="B11" s="36" t="s">
        <v>34</v>
      </c>
      <c r="C11" s="37" t="s">
        <v>35</v>
      </c>
      <c r="D11" s="177">
        <v>51</v>
      </c>
      <c r="E11" s="562">
        <v>2</v>
      </c>
      <c r="F11" s="22">
        <v>50</v>
      </c>
      <c r="G11" s="329">
        <v>33</v>
      </c>
      <c r="H11" s="713"/>
      <c r="I11" s="39"/>
      <c r="J11" s="39"/>
      <c r="K11" s="39"/>
      <c r="L11" s="39"/>
      <c r="M11" s="391">
        <v>6</v>
      </c>
      <c r="N11" s="567">
        <v>27</v>
      </c>
      <c r="O11" s="39"/>
      <c r="P11" s="39"/>
      <c r="Q11" s="39"/>
      <c r="R11" s="39"/>
      <c r="S11" s="39"/>
      <c r="T11" s="39"/>
      <c r="U11" s="39"/>
      <c r="V11" s="391"/>
      <c r="W11" s="562">
        <v>50</v>
      </c>
      <c r="X11" s="39"/>
      <c r="Y11" s="39"/>
      <c r="Z11" s="39"/>
      <c r="AA11" s="391"/>
      <c r="AB11" s="229">
        <v>3</v>
      </c>
      <c r="AC11" s="39">
        <v>2014</v>
      </c>
      <c r="AD11" s="41">
        <v>18</v>
      </c>
      <c r="AE11" s="42" t="s">
        <v>36</v>
      </c>
    </row>
    <row r="12" spans="1:31" ht="20.100000000000001" customHeight="1">
      <c r="A12" s="35" t="s">
        <v>30</v>
      </c>
      <c r="B12" s="36" t="s">
        <v>37</v>
      </c>
      <c r="C12" s="43" t="s">
        <v>38</v>
      </c>
      <c r="D12" s="177">
        <v>21</v>
      </c>
      <c r="E12" s="567">
        <v>1</v>
      </c>
      <c r="F12" s="22">
        <v>40</v>
      </c>
      <c r="G12" s="329"/>
      <c r="H12" s="713"/>
      <c r="I12" s="38">
        <v>2</v>
      </c>
      <c r="J12" s="38">
        <v>3</v>
      </c>
      <c r="K12" s="39"/>
      <c r="L12" s="38">
        <v>5</v>
      </c>
      <c r="M12" s="391"/>
      <c r="N12" s="567">
        <v>3</v>
      </c>
      <c r="O12" s="38">
        <v>4</v>
      </c>
      <c r="P12" s="38">
        <v>5</v>
      </c>
      <c r="Q12" s="38">
        <v>6</v>
      </c>
      <c r="R12" s="38">
        <v>8</v>
      </c>
      <c r="S12" s="39"/>
      <c r="T12" s="39"/>
      <c r="U12" s="39"/>
      <c r="V12" s="391"/>
      <c r="W12" s="567">
        <v>25</v>
      </c>
      <c r="X12" s="39"/>
      <c r="Y12" s="39"/>
      <c r="Z12" s="39"/>
      <c r="AA12" s="391"/>
      <c r="AB12" s="655">
        <v>4</v>
      </c>
      <c r="AC12" s="39">
        <v>1998</v>
      </c>
      <c r="AD12" s="41">
        <v>119</v>
      </c>
      <c r="AE12" s="504" t="s">
        <v>39</v>
      </c>
    </row>
    <row r="13" spans="1:31" ht="20.100000000000001" customHeight="1">
      <c r="A13" s="35" t="s">
        <v>30</v>
      </c>
      <c r="B13" s="36" t="s">
        <v>40</v>
      </c>
      <c r="C13" s="43" t="s">
        <v>41</v>
      </c>
      <c r="D13" s="177">
        <v>41</v>
      </c>
      <c r="E13" s="567">
        <v>3</v>
      </c>
      <c r="F13" s="22">
        <v>30</v>
      </c>
      <c r="G13" s="329"/>
      <c r="H13" s="714"/>
      <c r="I13" s="38">
        <v>2</v>
      </c>
      <c r="J13" s="38">
        <v>3</v>
      </c>
      <c r="K13" s="39"/>
      <c r="L13" s="39"/>
      <c r="M13" s="391"/>
      <c r="N13" s="567">
        <v>9</v>
      </c>
      <c r="O13" s="38">
        <v>22</v>
      </c>
      <c r="P13" s="38"/>
      <c r="Q13" s="38"/>
      <c r="R13" s="38"/>
      <c r="S13" s="39"/>
      <c r="T13" s="39"/>
      <c r="U13" s="39"/>
      <c r="V13" s="391"/>
      <c r="W13" s="567">
        <v>25</v>
      </c>
      <c r="X13" s="39"/>
      <c r="Y13" s="39"/>
      <c r="Z13" s="39"/>
      <c r="AA13" s="391"/>
      <c r="AB13" s="655">
        <v>4</v>
      </c>
      <c r="AC13" s="39">
        <v>2003</v>
      </c>
      <c r="AD13" s="41">
        <v>50</v>
      </c>
      <c r="AE13" s="504" t="s">
        <v>39</v>
      </c>
    </row>
    <row r="14" spans="1:31" ht="20.100000000000001" customHeight="1">
      <c r="A14" s="35" t="s">
        <v>30</v>
      </c>
      <c r="B14" s="36" t="s">
        <v>42</v>
      </c>
      <c r="C14" s="43" t="s">
        <v>43</v>
      </c>
      <c r="D14" s="177">
        <v>42</v>
      </c>
      <c r="E14" s="567">
        <v>2</v>
      </c>
      <c r="F14" s="22">
        <v>50</v>
      </c>
      <c r="G14" s="329"/>
      <c r="H14" s="567"/>
      <c r="I14" s="38">
        <v>2</v>
      </c>
      <c r="J14" s="38"/>
      <c r="K14" s="39"/>
      <c r="L14" s="39"/>
      <c r="M14" s="391"/>
      <c r="N14" s="567">
        <v>9</v>
      </c>
      <c r="O14" s="38">
        <v>22</v>
      </c>
      <c r="P14" s="38">
        <v>25</v>
      </c>
      <c r="Q14" s="38"/>
      <c r="R14" s="38"/>
      <c r="S14" s="39"/>
      <c r="T14" s="39"/>
      <c r="U14" s="39"/>
      <c r="V14" s="391"/>
      <c r="W14" s="567">
        <v>25</v>
      </c>
      <c r="X14" s="39"/>
      <c r="Y14" s="39"/>
      <c r="Z14" s="39"/>
      <c r="AA14" s="391"/>
      <c r="AB14" s="655">
        <v>4</v>
      </c>
      <c r="AC14" s="39">
        <v>2015</v>
      </c>
      <c r="AD14" s="41">
        <v>20</v>
      </c>
      <c r="AE14" s="45">
        <v>0</v>
      </c>
    </row>
    <row r="15" spans="1:31" ht="20.100000000000001" customHeight="1">
      <c r="A15" s="35" t="s">
        <v>30</v>
      </c>
      <c r="B15" s="36" t="s">
        <v>44</v>
      </c>
      <c r="C15" s="43" t="s">
        <v>45</v>
      </c>
      <c r="D15" s="177">
        <v>14</v>
      </c>
      <c r="E15" s="567">
        <v>2</v>
      </c>
      <c r="F15" s="22">
        <v>500</v>
      </c>
      <c r="G15" s="329"/>
      <c r="H15" s="362">
        <v>1</v>
      </c>
      <c r="I15" s="38"/>
      <c r="J15" s="38"/>
      <c r="K15" s="39"/>
      <c r="L15" s="39"/>
      <c r="M15" s="391"/>
      <c r="N15" s="567">
        <v>24</v>
      </c>
      <c r="O15" s="38"/>
      <c r="P15" s="38"/>
      <c r="Q15" s="38"/>
      <c r="R15" s="38"/>
      <c r="S15" s="39"/>
      <c r="T15" s="39"/>
      <c r="U15" s="39"/>
      <c r="V15" s="391"/>
      <c r="W15" s="567">
        <v>15</v>
      </c>
      <c r="X15" s="39"/>
      <c r="Y15" s="39"/>
      <c r="Z15" s="39"/>
      <c r="AA15" s="391"/>
      <c r="AB15" s="655">
        <v>4</v>
      </c>
      <c r="AC15" s="39">
        <v>1990</v>
      </c>
      <c r="AD15" s="41">
        <v>48</v>
      </c>
      <c r="AE15" s="45" t="s">
        <v>46</v>
      </c>
    </row>
    <row r="16" spans="1:31" ht="20.100000000000001" customHeight="1">
      <c r="A16" s="35" t="s">
        <v>30</v>
      </c>
      <c r="B16" s="36" t="s">
        <v>47</v>
      </c>
      <c r="C16" s="43" t="s">
        <v>48</v>
      </c>
      <c r="D16" s="177">
        <v>71</v>
      </c>
      <c r="E16" s="567">
        <v>2</v>
      </c>
      <c r="F16" s="22">
        <v>100</v>
      </c>
      <c r="G16" s="329"/>
      <c r="H16" s="567">
        <v>1</v>
      </c>
      <c r="I16" s="38"/>
      <c r="J16" s="38"/>
      <c r="K16" s="39"/>
      <c r="L16" s="39"/>
      <c r="M16" s="391"/>
      <c r="N16" s="567">
        <v>21</v>
      </c>
      <c r="O16" s="38"/>
      <c r="P16" s="38"/>
      <c r="Q16" s="38"/>
      <c r="R16" s="38"/>
      <c r="S16" s="39"/>
      <c r="T16" s="39"/>
      <c r="U16" s="39"/>
      <c r="V16" s="391"/>
      <c r="W16" s="567">
        <v>26</v>
      </c>
      <c r="X16" s="39"/>
      <c r="Y16" s="39"/>
      <c r="Z16" s="39"/>
      <c r="AA16" s="391"/>
      <c r="AB16" s="655">
        <v>4</v>
      </c>
      <c r="AC16" s="39">
        <v>1992</v>
      </c>
      <c r="AD16" s="41">
        <v>10</v>
      </c>
      <c r="AE16" s="45" t="s">
        <v>46</v>
      </c>
    </row>
    <row r="17" spans="1:31" ht="20.100000000000001" customHeight="1" thickBot="1">
      <c r="A17" s="46" t="s">
        <v>30</v>
      </c>
      <c r="B17" s="47" t="s">
        <v>49</v>
      </c>
      <c r="C17" s="48" t="s">
        <v>50</v>
      </c>
      <c r="D17" s="219">
        <v>51</v>
      </c>
      <c r="E17" s="674">
        <v>2</v>
      </c>
      <c r="F17" s="51">
        <v>200</v>
      </c>
      <c r="G17" s="641"/>
      <c r="H17" s="674">
        <v>1</v>
      </c>
      <c r="I17" s="50"/>
      <c r="J17" s="50"/>
      <c r="K17" s="50"/>
      <c r="L17" s="50"/>
      <c r="M17" s="715"/>
      <c r="N17" s="697">
        <v>21</v>
      </c>
      <c r="O17" s="50"/>
      <c r="P17" s="50"/>
      <c r="Q17" s="50"/>
      <c r="R17" s="50"/>
      <c r="S17" s="50"/>
      <c r="T17" s="50"/>
      <c r="U17" s="50"/>
      <c r="V17" s="715"/>
      <c r="W17" s="674">
        <v>50</v>
      </c>
      <c r="X17" s="50"/>
      <c r="Y17" s="50"/>
      <c r="Z17" s="50"/>
      <c r="AA17" s="715"/>
      <c r="AB17" s="657">
        <v>4</v>
      </c>
      <c r="AC17" s="50">
        <v>2016</v>
      </c>
      <c r="AD17" s="52">
        <v>15</v>
      </c>
      <c r="AE17" s="53" t="s">
        <v>51</v>
      </c>
    </row>
    <row r="18" spans="1:31" ht="20.100000000000001" customHeight="1">
      <c r="A18" s="54" t="s">
        <v>52</v>
      </c>
      <c r="B18" s="10" t="s">
        <v>53</v>
      </c>
      <c r="C18" s="11" t="s">
        <v>54</v>
      </c>
      <c r="D18" s="198">
        <v>37</v>
      </c>
      <c r="E18" s="606">
        <v>1</v>
      </c>
      <c r="F18" s="12">
        <v>30</v>
      </c>
      <c r="G18" s="671"/>
      <c r="H18" s="606"/>
      <c r="I18" s="10">
        <v>2</v>
      </c>
      <c r="J18" s="10">
        <v>3</v>
      </c>
      <c r="K18" s="10"/>
      <c r="L18" s="10"/>
      <c r="M18" s="345"/>
      <c r="N18" s="606">
        <v>10</v>
      </c>
      <c r="O18" s="10"/>
      <c r="P18" s="10"/>
      <c r="Q18" s="10"/>
      <c r="R18" s="10"/>
      <c r="S18" s="10"/>
      <c r="T18" s="10"/>
      <c r="U18" s="10"/>
      <c r="V18" s="345"/>
      <c r="W18" s="606">
        <v>26</v>
      </c>
      <c r="X18" s="10"/>
      <c r="Y18" s="10"/>
      <c r="Z18" s="10"/>
      <c r="AA18" s="345"/>
      <c r="AB18" s="651">
        <v>4</v>
      </c>
      <c r="AC18" s="10">
        <v>2012</v>
      </c>
      <c r="AD18" s="13">
        <v>7</v>
      </c>
      <c r="AE18" s="14">
        <v>2</v>
      </c>
    </row>
    <row r="19" spans="1:31" ht="20.100000000000001" customHeight="1">
      <c r="A19" s="55" t="s">
        <v>52</v>
      </c>
      <c r="B19" s="22" t="s">
        <v>55</v>
      </c>
      <c r="C19" s="23" t="s">
        <v>56</v>
      </c>
      <c r="D19" s="153">
        <v>37</v>
      </c>
      <c r="E19" s="57">
        <v>1</v>
      </c>
      <c r="F19" s="24">
        <v>33</v>
      </c>
      <c r="G19" s="392"/>
      <c r="H19" s="57"/>
      <c r="I19" s="22">
        <v>2</v>
      </c>
      <c r="J19" s="22">
        <v>3</v>
      </c>
      <c r="K19" s="22"/>
      <c r="L19" s="22"/>
      <c r="M19" s="329"/>
      <c r="N19" s="57">
        <v>10</v>
      </c>
      <c r="O19" s="22"/>
      <c r="P19" s="22"/>
      <c r="Q19" s="22"/>
      <c r="R19" s="22"/>
      <c r="S19" s="22"/>
      <c r="T19" s="22"/>
      <c r="U19" s="22"/>
      <c r="V19" s="329"/>
      <c r="W19" s="57">
        <v>24</v>
      </c>
      <c r="X19" s="22"/>
      <c r="Y19" s="22"/>
      <c r="Z19" s="22"/>
      <c r="AA19" s="329"/>
      <c r="AB19" s="653">
        <v>3</v>
      </c>
      <c r="AC19" s="22">
        <v>2012</v>
      </c>
      <c r="AD19" s="25">
        <v>20</v>
      </c>
      <c r="AE19" s="26">
        <v>858</v>
      </c>
    </row>
    <row r="20" spans="1:31" ht="15.75">
      <c r="A20" s="55" t="s">
        <v>52</v>
      </c>
      <c r="B20" s="22" t="s">
        <v>57</v>
      </c>
      <c r="C20" s="56" t="s">
        <v>58</v>
      </c>
      <c r="D20" s="153">
        <v>22</v>
      </c>
      <c r="E20" s="57">
        <v>1</v>
      </c>
      <c r="F20" s="24">
        <v>50</v>
      </c>
      <c r="G20" s="392">
        <v>35</v>
      </c>
      <c r="H20" s="57">
        <v>1</v>
      </c>
      <c r="I20" s="22">
        <v>2</v>
      </c>
      <c r="J20" s="22"/>
      <c r="K20" s="22"/>
      <c r="L20" s="22"/>
      <c r="M20" s="329"/>
      <c r="N20" s="57">
        <v>5</v>
      </c>
      <c r="O20" s="22"/>
      <c r="P20" s="22"/>
      <c r="Q20" s="22"/>
      <c r="R20" s="22"/>
      <c r="S20" s="22"/>
      <c r="T20" s="22"/>
      <c r="U20" s="22"/>
      <c r="V20" s="329"/>
      <c r="W20" s="57">
        <v>11</v>
      </c>
      <c r="X20" s="22">
        <v>60</v>
      </c>
      <c r="Y20" s="22"/>
      <c r="Z20" s="22"/>
      <c r="AA20" s="329"/>
      <c r="AB20" s="653">
        <v>4</v>
      </c>
      <c r="AC20" s="22">
        <v>2014</v>
      </c>
      <c r="AD20" s="25">
        <v>63</v>
      </c>
      <c r="AE20" s="26">
        <v>1</v>
      </c>
    </row>
    <row r="21" spans="1:31" ht="18.75">
      <c r="A21" s="57" t="s">
        <v>52</v>
      </c>
      <c r="B21" s="58" t="s">
        <v>59</v>
      </c>
      <c r="C21" s="579" t="s">
        <v>60</v>
      </c>
      <c r="D21" s="153">
        <v>22</v>
      </c>
      <c r="E21" s="57">
        <v>3</v>
      </c>
      <c r="F21" s="22">
        <v>50</v>
      </c>
      <c r="G21" s="329">
        <v>20</v>
      </c>
      <c r="H21" s="57">
        <v>1</v>
      </c>
      <c r="I21" s="60"/>
      <c r="J21" s="60"/>
      <c r="K21" s="60"/>
      <c r="L21" s="60"/>
      <c r="M21" s="45">
        <v>6</v>
      </c>
      <c r="N21" s="384">
        <v>5</v>
      </c>
      <c r="O21" s="25"/>
      <c r="P21" s="25"/>
      <c r="Q21" s="25"/>
      <c r="R21" s="25"/>
      <c r="S21" s="25"/>
      <c r="T21" s="25"/>
      <c r="U21" s="25"/>
      <c r="V21" s="26"/>
      <c r="W21" s="57">
        <v>12</v>
      </c>
      <c r="X21" s="25"/>
      <c r="Y21" s="25"/>
      <c r="Z21" s="25"/>
      <c r="AA21" s="26"/>
      <c r="AB21" s="710">
        <v>4</v>
      </c>
      <c r="AC21" s="25">
        <v>2016</v>
      </c>
      <c r="AD21" s="25">
        <v>10</v>
      </c>
      <c r="AE21" s="26">
        <v>8</v>
      </c>
    </row>
    <row r="22" spans="1:31" ht="19.5" thickBot="1">
      <c r="A22" s="61" t="s">
        <v>52</v>
      </c>
      <c r="B22" s="62" t="s">
        <v>61</v>
      </c>
      <c r="C22" s="580" t="s">
        <v>62</v>
      </c>
      <c r="D22" s="200">
        <v>33</v>
      </c>
      <c r="E22" s="61">
        <v>1</v>
      </c>
      <c r="F22" s="16">
        <v>100</v>
      </c>
      <c r="G22" s="336"/>
      <c r="H22" s="61">
        <v>1</v>
      </c>
      <c r="I22" s="63"/>
      <c r="J22" s="63"/>
      <c r="K22" s="63"/>
      <c r="L22" s="63"/>
      <c r="M22" s="278"/>
      <c r="N22" s="385">
        <v>7</v>
      </c>
      <c r="O22" s="19"/>
      <c r="P22" s="19"/>
      <c r="Q22" s="19"/>
      <c r="R22" s="19"/>
      <c r="S22" s="19"/>
      <c r="T22" s="19"/>
      <c r="U22" s="19"/>
      <c r="V22" s="20"/>
      <c r="W22" s="61">
        <v>24</v>
      </c>
      <c r="X22" s="19"/>
      <c r="Y22" s="19"/>
      <c r="Z22" s="19"/>
      <c r="AA22" s="20"/>
      <c r="AB22" s="711">
        <v>4</v>
      </c>
      <c r="AC22" s="19">
        <v>2017</v>
      </c>
      <c r="AD22" s="19">
        <v>34</v>
      </c>
      <c r="AE22" s="20">
        <v>2</v>
      </c>
    </row>
    <row r="23" spans="1:31" ht="15.75">
      <c r="A23" s="64" t="s">
        <v>63</v>
      </c>
      <c r="B23" s="65" t="s">
        <v>64</v>
      </c>
      <c r="C23" s="66" t="s">
        <v>65</v>
      </c>
      <c r="D23" s="68">
        <v>33</v>
      </c>
      <c r="E23" s="619">
        <v>2</v>
      </c>
      <c r="F23" s="67">
        <v>100</v>
      </c>
      <c r="G23" s="675"/>
      <c r="H23" s="619">
        <v>1</v>
      </c>
      <c r="I23" s="12"/>
      <c r="J23" s="12"/>
      <c r="K23" s="12"/>
      <c r="L23" s="12"/>
      <c r="M23" s="671"/>
      <c r="N23" s="619">
        <v>7</v>
      </c>
      <c r="O23" s="12"/>
      <c r="P23" s="12"/>
      <c r="Q23" s="12"/>
      <c r="R23" s="12"/>
      <c r="S23" s="12"/>
      <c r="T23" s="12"/>
      <c r="U23" s="12"/>
      <c r="V23" s="671"/>
      <c r="W23" s="619">
        <v>50</v>
      </c>
      <c r="X23" s="12"/>
      <c r="Y23" s="12"/>
      <c r="Z23" s="12"/>
      <c r="AA23" s="671"/>
      <c r="AB23" s="658">
        <v>4</v>
      </c>
      <c r="AC23" s="68">
        <v>2007</v>
      </c>
      <c r="AD23" s="69">
        <v>28</v>
      </c>
      <c r="AE23" s="70">
        <v>32</v>
      </c>
    </row>
    <row r="24" spans="1:31" ht="15.75">
      <c r="A24" s="71" t="s">
        <v>63</v>
      </c>
      <c r="B24" s="72" t="s">
        <v>66</v>
      </c>
      <c r="C24" s="73" t="s">
        <v>67</v>
      </c>
      <c r="D24" s="76">
        <v>22</v>
      </c>
      <c r="E24" s="567">
        <v>2</v>
      </c>
      <c r="F24" s="74">
        <v>87</v>
      </c>
      <c r="G24" s="676">
        <v>75</v>
      </c>
      <c r="H24" s="362">
        <v>1</v>
      </c>
      <c r="I24" s="24">
        <v>2</v>
      </c>
      <c r="J24" s="24">
        <v>3</v>
      </c>
      <c r="K24" s="75"/>
      <c r="L24" s="24"/>
      <c r="M24" s="392">
        <v>6</v>
      </c>
      <c r="N24" s="362">
        <v>4</v>
      </c>
      <c r="O24" s="24">
        <v>21</v>
      </c>
      <c r="P24" s="24">
        <v>22</v>
      </c>
      <c r="Q24" s="24"/>
      <c r="R24" s="24"/>
      <c r="S24" s="24"/>
      <c r="T24" s="24"/>
      <c r="U24" s="24"/>
      <c r="V24" s="392"/>
      <c r="W24" s="362">
        <v>11</v>
      </c>
      <c r="X24" s="24"/>
      <c r="Y24" s="24"/>
      <c r="Z24" s="24"/>
      <c r="AA24" s="392"/>
      <c r="AB24" s="656">
        <v>4</v>
      </c>
      <c r="AC24" s="76">
        <v>2001</v>
      </c>
      <c r="AD24" s="77">
        <v>372</v>
      </c>
      <c r="AE24" s="78">
        <v>5</v>
      </c>
    </row>
    <row r="25" spans="1:31" ht="15.75">
      <c r="A25" s="71" t="s">
        <v>63</v>
      </c>
      <c r="B25" s="72" t="s">
        <v>68</v>
      </c>
      <c r="C25" s="73" t="s">
        <v>69</v>
      </c>
      <c r="D25" s="76">
        <v>25</v>
      </c>
      <c r="E25" s="362">
        <v>1</v>
      </c>
      <c r="F25" s="74">
        <v>84</v>
      </c>
      <c r="G25" s="676">
        <v>78</v>
      </c>
      <c r="H25" s="362">
        <v>1</v>
      </c>
      <c r="I25" s="24"/>
      <c r="J25" s="24"/>
      <c r="K25" s="24"/>
      <c r="L25" s="24"/>
      <c r="M25" s="392"/>
      <c r="N25" s="362">
        <v>4</v>
      </c>
      <c r="O25" s="24"/>
      <c r="P25" s="24"/>
      <c r="Q25" s="24"/>
      <c r="R25" s="24"/>
      <c r="S25" s="24"/>
      <c r="T25" s="24"/>
      <c r="U25" s="24"/>
      <c r="V25" s="392"/>
      <c r="W25" s="362">
        <v>11</v>
      </c>
      <c r="X25" s="24"/>
      <c r="Y25" s="24"/>
      <c r="Z25" s="24"/>
      <c r="AA25" s="392"/>
      <c r="AB25" s="656">
        <v>4</v>
      </c>
      <c r="AC25" s="76">
        <v>2014</v>
      </c>
      <c r="AD25" s="77">
        <v>0</v>
      </c>
      <c r="AE25" s="79">
        <v>0</v>
      </c>
    </row>
    <row r="26" spans="1:31" ht="15.75">
      <c r="A26" s="71" t="s">
        <v>63</v>
      </c>
      <c r="B26" s="72" t="s">
        <v>70</v>
      </c>
      <c r="C26" s="73" t="s">
        <v>71</v>
      </c>
      <c r="D26" s="76">
        <v>11</v>
      </c>
      <c r="E26" s="362">
        <v>2</v>
      </c>
      <c r="F26" s="74">
        <v>60</v>
      </c>
      <c r="G26" s="676">
        <v>40</v>
      </c>
      <c r="H26" s="716"/>
      <c r="I26" s="24">
        <v>2</v>
      </c>
      <c r="J26" s="24">
        <v>3</v>
      </c>
      <c r="K26" s="24"/>
      <c r="L26" s="24"/>
      <c r="M26" s="392">
        <v>6</v>
      </c>
      <c r="N26" s="362">
        <v>21</v>
      </c>
      <c r="O26" s="24">
        <v>22</v>
      </c>
      <c r="P26" s="24"/>
      <c r="Q26" s="24"/>
      <c r="R26" s="24"/>
      <c r="S26" s="24"/>
      <c r="T26" s="24"/>
      <c r="U26" s="24"/>
      <c r="V26" s="392"/>
      <c r="W26" s="362">
        <v>30</v>
      </c>
      <c r="X26" s="24"/>
      <c r="Y26" s="24"/>
      <c r="Z26" s="24"/>
      <c r="AA26" s="392"/>
      <c r="AB26" s="656">
        <v>4</v>
      </c>
      <c r="AC26" s="76">
        <v>1977</v>
      </c>
      <c r="AD26" s="77">
        <v>120</v>
      </c>
      <c r="AE26" s="78">
        <v>23</v>
      </c>
    </row>
    <row r="27" spans="1:31" ht="16.5" thickBot="1">
      <c r="A27" s="80" t="s">
        <v>63</v>
      </c>
      <c r="B27" s="81" t="s">
        <v>72</v>
      </c>
      <c r="C27" s="82" t="s">
        <v>73</v>
      </c>
      <c r="D27" s="84">
        <v>51</v>
      </c>
      <c r="E27" s="625">
        <v>2</v>
      </c>
      <c r="F27" s="83">
        <v>75</v>
      </c>
      <c r="G27" s="677">
        <v>67</v>
      </c>
      <c r="H27" s="717"/>
      <c r="I27" s="18"/>
      <c r="J27" s="18"/>
      <c r="K27" s="18"/>
      <c r="L27" s="18"/>
      <c r="M27" s="533">
        <v>6</v>
      </c>
      <c r="N27" s="625">
        <v>27</v>
      </c>
      <c r="O27" s="18"/>
      <c r="P27" s="18"/>
      <c r="Q27" s="18"/>
      <c r="R27" s="18"/>
      <c r="S27" s="18"/>
      <c r="T27" s="18"/>
      <c r="U27" s="18"/>
      <c r="V27" s="533"/>
      <c r="W27" s="625">
        <v>25</v>
      </c>
      <c r="X27" s="18"/>
      <c r="Y27" s="18"/>
      <c r="Z27" s="18"/>
      <c r="AA27" s="533"/>
      <c r="AB27" s="660">
        <v>4</v>
      </c>
      <c r="AC27" s="18">
        <v>2016</v>
      </c>
      <c r="AD27" s="85">
        <v>25</v>
      </c>
      <c r="AE27" s="86" t="s">
        <v>74</v>
      </c>
    </row>
    <row r="28" spans="1:31" ht="15.75">
      <c r="A28" s="54" t="s">
        <v>75</v>
      </c>
      <c r="B28" s="87" t="s">
        <v>76</v>
      </c>
      <c r="C28" s="11" t="s">
        <v>77</v>
      </c>
      <c r="D28" s="198">
        <v>21</v>
      </c>
      <c r="E28" s="606">
        <v>1</v>
      </c>
      <c r="F28" s="12">
        <v>50</v>
      </c>
      <c r="G28" s="671">
        <v>45</v>
      </c>
      <c r="H28" s="606"/>
      <c r="I28" s="10">
        <v>2</v>
      </c>
      <c r="J28" s="10">
        <v>3</v>
      </c>
      <c r="K28" s="10"/>
      <c r="L28" s="10"/>
      <c r="M28" s="345">
        <v>6</v>
      </c>
      <c r="N28" s="606">
        <v>1</v>
      </c>
      <c r="O28" s="10"/>
      <c r="P28" s="10"/>
      <c r="Q28" s="10"/>
      <c r="R28" s="10"/>
      <c r="S28" s="10"/>
      <c r="T28" s="10"/>
      <c r="U28" s="10"/>
      <c r="V28" s="345"/>
      <c r="W28" s="606">
        <v>25</v>
      </c>
      <c r="X28" s="10"/>
      <c r="Y28" s="10"/>
      <c r="Z28" s="10"/>
      <c r="AA28" s="345"/>
      <c r="AB28" s="651">
        <v>4</v>
      </c>
      <c r="AC28" s="10">
        <v>1965</v>
      </c>
      <c r="AD28" s="88">
        <v>0</v>
      </c>
      <c r="AE28" s="89">
        <v>0</v>
      </c>
    </row>
    <row r="29" spans="1:31" ht="15.75">
      <c r="A29" s="55" t="s">
        <v>75</v>
      </c>
      <c r="B29" s="90" t="s">
        <v>78</v>
      </c>
      <c r="C29" s="23" t="s">
        <v>79</v>
      </c>
      <c r="D29" s="153">
        <v>11</v>
      </c>
      <c r="E29" s="57">
        <v>2</v>
      </c>
      <c r="F29" s="24">
        <v>60</v>
      </c>
      <c r="G29" s="392"/>
      <c r="H29" s="57"/>
      <c r="I29" s="22">
        <v>2</v>
      </c>
      <c r="J29" s="22">
        <v>3</v>
      </c>
      <c r="K29" s="22"/>
      <c r="L29" s="22"/>
      <c r="M29" s="329"/>
      <c r="N29" s="57">
        <v>22</v>
      </c>
      <c r="O29" s="22"/>
      <c r="P29" s="22"/>
      <c r="Q29" s="22"/>
      <c r="R29" s="22"/>
      <c r="S29" s="22"/>
      <c r="T29" s="22"/>
      <c r="U29" s="22"/>
      <c r="V29" s="329"/>
      <c r="W29" s="57">
        <v>30</v>
      </c>
      <c r="X29" s="22"/>
      <c r="Y29" s="22"/>
      <c r="Z29" s="22"/>
      <c r="AA29" s="329"/>
      <c r="AB29" s="653">
        <v>4</v>
      </c>
      <c r="AC29" s="22">
        <v>1965</v>
      </c>
      <c r="AD29" s="91">
        <v>0</v>
      </c>
      <c r="AE29" s="78">
        <v>0</v>
      </c>
    </row>
    <row r="30" spans="1:31" ht="16.5" thickBot="1">
      <c r="A30" s="487" t="s">
        <v>75</v>
      </c>
      <c r="B30" s="92" t="s">
        <v>80</v>
      </c>
      <c r="C30" s="93" t="s">
        <v>81</v>
      </c>
      <c r="D30" s="167">
        <v>42</v>
      </c>
      <c r="E30" s="678">
        <v>3</v>
      </c>
      <c r="F30" s="94">
        <v>100</v>
      </c>
      <c r="G30" s="679"/>
      <c r="H30" s="678">
        <v>1</v>
      </c>
      <c r="I30" s="51"/>
      <c r="J30" s="51"/>
      <c r="K30" s="51"/>
      <c r="L30" s="51"/>
      <c r="M30" s="641"/>
      <c r="N30" s="678">
        <v>9</v>
      </c>
      <c r="O30" s="51"/>
      <c r="P30" s="51"/>
      <c r="Q30" s="51"/>
      <c r="R30" s="51"/>
      <c r="S30" s="51"/>
      <c r="T30" s="51"/>
      <c r="U30" s="51"/>
      <c r="V30" s="641"/>
      <c r="W30" s="678">
        <v>50</v>
      </c>
      <c r="X30" s="51"/>
      <c r="Y30" s="51"/>
      <c r="Z30" s="51"/>
      <c r="AA30" s="641"/>
      <c r="AB30" s="659">
        <v>4</v>
      </c>
      <c r="AC30" s="51">
        <v>2007</v>
      </c>
      <c r="AD30" s="95">
        <v>11</v>
      </c>
      <c r="AE30" s="96">
        <v>4</v>
      </c>
    </row>
    <row r="31" spans="1:31" ht="15">
      <c r="A31" s="97" t="s">
        <v>82</v>
      </c>
      <c r="B31" s="98" t="s">
        <v>83</v>
      </c>
      <c r="C31" s="99" t="s">
        <v>84</v>
      </c>
      <c r="D31" s="644">
        <v>42</v>
      </c>
      <c r="E31" s="680">
        <v>2</v>
      </c>
      <c r="F31" s="102">
        <v>200</v>
      </c>
      <c r="G31" s="271"/>
      <c r="H31" s="680"/>
      <c r="I31" s="101">
        <v>2</v>
      </c>
      <c r="J31" s="101">
        <v>3</v>
      </c>
      <c r="K31" s="101"/>
      <c r="L31" s="101"/>
      <c r="M31" s="718">
        <v>6</v>
      </c>
      <c r="N31" s="680">
        <v>25</v>
      </c>
      <c r="O31" s="101"/>
      <c r="P31" s="101"/>
      <c r="Q31" s="101"/>
      <c r="R31" s="101"/>
      <c r="S31" s="101"/>
      <c r="T31" s="101"/>
      <c r="U31" s="101"/>
      <c r="V31" s="718"/>
      <c r="W31" s="680">
        <v>50</v>
      </c>
      <c r="X31" s="101"/>
      <c r="Y31" s="101"/>
      <c r="Z31" s="101"/>
      <c r="AA31" s="718"/>
      <c r="AB31" s="100">
        <v>4</v>
      </c>
      <c r="AC31" s="101">
        <v>1980</v>
      </c>
      <c r="AD31" s="103">
        <v>4</v>
      </c>
      <c r="AE31" s="104">
        <v>42</v>
      </c>
    </row>
    <row r="32" spans="1:31" ht="15">
      <c r="A32" s="105" t="s">
        <v>85</v>
      </c>
      <c r="B32" s="106" t="s">
        <v>86</v>
      </c>
      <c r="C32" s="107" t="s">
        <v>87</v>
      </c>
      <c r="D32" s="645">
        <v>21</v>
      </c>
      <c r="E32" s="681">
        <v>1</v>
      </c>
      <c r="F32" s="110">
        <v>55</v>
      </c>
      <c r="G32" s="273">
        <v>25</v>
      </c>
      <c r="H32" s="681"/>
      <c r="I32" s="109">
        <v>2</v>
      </c>
      <c r="J32" s="109">
        <v>3</v>
      </c>
      <c r="K32" s="109"/>
      <c r="L32" s="109"/>
      <c r="M32" s="394">
        <v>6</v>
      </c>
      <c r="N32" s="681">
        <v>2</v>
      </c>
      <c r="O32" s="109">
        <v>3</v>
      </c>
      <c r="P32" s="109">
        <v>4</v>
      </c>
      <c r="Q32" s="109">
        <v>5</v>
      </c>
      <c r="R32" s="109">
        <v>6</v>
      </c>
      <c r="S32" s="109"/>
      <c r="T32" s="109"/>
      <c r="U32" s="109"/>
      <c r="V32" s="394"/>
      <c r="W32" s="681">
        <v>21</v>
      </c>
      <c r="X32" s="109">
        <v>26</v>
      </c>
      <c r="Y32" s="109"/>
      <c r="Z32" s="109"/>
      <c r="AA32" s="394"/>
      <c r="AB32" s="108">
        <v>4</v>
      </c>
      <c r="AC32" s="111">
        <v>1978</v>
      </c>
      <c r="AD32" s="112">
        <v>680</v>
      </c>
      <c r="AE32" s="113">
        <v>162</v>
      </c>
    </row>
    <row r="33" spans="1:31" ht="15">
      <c r="A33" s="105" t="s">
        <v>85</v>
      </c>
      <c r="B33" s="106" t="s">
        <v>88</v>
      </c>
      <c r="C33" s="107" t="s">
        <v>89</v>
      </c>
      <c r="D33" s="645">
        <v>21</v>
      </c>
      <c r="E33" s="681">
        <v>1</v>
      </c>
      <c r="F33" s="110">
        <v>55</v>
      </c>
      <c r="G33" s="273">
        <v>38</v>
      </c>
      <c r="H33" s="681"/>
      <c r="I33" s="109">
        <v>2</v>
      </c>
      <c r="J33" s="109">
        <v>3</v>
      </c>
      <c r="K33" s="109"/>
      <c r="L33" s="109"/>
      <c r="M33" s="394">
        <v>6</v>
      </c>
      <c r="N33" s="681">
        <v>8</v>
      </c>
      <c r="O33" s="109"/>
      <c r="P33" s="109"/>
      <c r="Q33" s="109"/>
      <c r="R33" s="109"/>
      <c r="S33" s="109"/>
      <c r="T33" s="109"/>
      <c r="U33" s="109"/>
      <c r="V33" s="394"/>
      <c r="W33" s="681">
        <v>22</v>
      </c>
      <c r="X33" s="109"/>
      <c r="Y33" s="109"/>
      <c r="Z33" s="109"/>
      <c r="AA33" s="394"/>
      <c r="AB33" s="108">
        <v>4</v>
      </c>
      <c r="AC33" s="111">
        <v>1978</v>
      </c>
      <c r="AD33" s="112"/>
      <c r="AE33" s="113"/>
    </row>
    <row r="34" spans="1:31" ht="15">
      <c r="A34" s="105" t="s">
        <v>85</v>
      </c>
      <c r="B34" s="106" t="s">
        <v>90</v>
      </c>
      <c r="C34" s="107" t="s">
        <v>656</v>
      </c>
      <c r="D34" s="645">
        <v>11</v>
      </c>
      <c r="E34" s="681">
        <v>2</v>
      </c>
      <c r="F34" s="110">
        <v>75</v>
      </c>
      <c r="G34" s="682">
        <v>33</v>
      </c>
      <c r="H34" s="681">
        <v>1</v>
      </c>
      <c r="I34" s="109"/>
      <c r="J34" s="109"/>
      <c r="K34" s="109"/>
      <c r="L34" s="109"/>
      <c r="M34" s="394"/>
      <c r="N34" s="681">
        <v>21</v>
      </c>
      <c r="O34" s="109">
        <v>22</v>
      </c>
      <c r="P34" s="109"/>
      <c r="Q34" s="109"/>
      <c r="R34" s="109"/>
      <c r="S34" s="109"/>
      <c r="T34" s="109"/>
      <c r="U34" s="109"/>
      <c r="V34" s="394"/>
      <c r="W34" s="681">
        <v>30</v>
      </c>
      <c r="X34" s="109"/>
      <c r="Y34" s="109"/>
      <c r="Z34" s="109"/>
      <c r="AA34" s="394"/>
      <c r="AB34" s="108">
        <v>4</v>
      </c>
      <c r="AC34" s="111">
        <v>1978</v>
      </c>
      <c r="AD34" s="114">
        <v>93</v>
      </c>
      <c r="AE34" s="113">
        <v>46</v>
      </c>
    </row>
    <row r="35" spans="1:31" ht="15">
      <c r="A35" s="105" t="s">
        <v>85</v>
      </c>
      <c r="B35" s="106" t="s">
        <v>92</v>
      </c>
      <c r="C35" s="107" t="s">
        <v>93</v>
      </c>
      <c r="D35" s="645">
        <v>11</v>
      </c>
      <c r="E35" s="681">
        <v>2</v>
      </c>
      <c r="F35" s="110">
        <v>50</v>
      </c>
      <c r="G35" s="273"/>
      <c r="H35" s="681">
        <v>1</v>
      </c>
      <c r="I35" s="109"/>
      <c r="J35" s="109"/>
      <c r="K35" s="115"/>
      <c r="L35" s="115"/>
      <c r="M35" s="719"/>
      <c r="N35" s="681">
        <v>21</v>
      </c>
      <c r="O35" s="109">
        <v>22</v>
      </c>
      <c r="P35" s="109"/>
      <c r="Q35" s="109"/>
      <c r="R35" s="109"/>
      <c r="S35" s="109"/>
      <c r="T35" s="109"/>
      <c r="U35" s="109"/>
      <c r="V35" s="394"/>
      <c r="W35" s="681">
        <v>30</v>
      </c>
      <c r="X35" s="109"/>
      <c r="Y35" s="109"/>
      <c r="Z35" s="109"/>
      <c r="AA35" s="394"/>
      <c r="AB35" s="108">
        <v>4</v>
      </c>
      <c r="AC35" s="111">
        <v>1978</v>
      </c>
      <c r="AD35" s="112">
        <v>20</v>
      </c>
      <c r="AE35" s="113">
        <v>10</v>
      </c>
    </row>
    <row r="36" spans="1:31" ht="15">
      <c r="A36" s="116" t="s">
        <v>82</v>
      </c>
      <c r="B36" s="106" t="s">
        <v>94</v>
      </c>
      <c r="C36" s="117" t="s">
        <v>95</v>
      </c>
      <c r="D36" s="646">
        <v>62</v>
      </c>
      <c r="E36" s="683">
        <v>3</v>
      </c>
      <c r="F36" s="110">
        <v>100</v>
      </c>
      <c r="G36" s="273"/>
      <c r="H36" s="683"/>
      <c r="I36" s="119"/>
      <c r="J36" s="119">
        <v>3</v>
      </c>
      <c r="K36" s="119"/>
      <c r="L36" s="119"/>
      <c r="M36" s="393"/>
      <c r="N36" s="683">
        <v>11</v>
      </c>
      <c r="O36" s="119"/>
      <c r="P36" s="119"/>
      <c r="Q36" s="119"/>
      <c r="R36" s="119"/>
      <c r="S36" s="119"/>
      <c r="T36" s="119"/>
      <c r="U36" s="119"/>
      <c r="V36" s="393"/>
      <c r="W36" s="683">
        <v>50</v>
      </c>
      <c r="X36" s="119"/>
      <c r="Y36" s="119"/>
      <c r="Z36" s="119"/>
      <c r="AA36" s="393"/>
      <c r="AB36" s="118">
        <v>1</v>
      </c>
      <c r="AC36" s="119">
        <v>2018</v>
      </c>
      <c r="AD36" s="120">
        <v>10</v>
      </c>
      <c r="AE36" s="121">
        <v>1</v>
      </c>
    </row>
    <row r="37" spans="1:31" ht="15">
      <c r="A37" s="116" t="s">
        <v>82</v>
      </c>
      <c r="B37" s="106" t="s">
        <v>96</v>
      </c>
      <c r="C37" s="117" t="s">
        <v>97</v>
      </c>
      <c r="D37" s="647">
        <v>12</v>
      </c>
      <c r="E37" s="684">
        <v>2</v>
      </c>
      <c r="F37" s="124">
        <v>100</v>
      </c>
      <c r="G37" s="685"/>
      <c r="H37" s="684">
        <v>1</v>
      </c>
      <c r="I37" s="123"/>
      <c r="J37" s="123"/>
      <c r="K37" s="123"/>
      <c r="L37" s="123"/>
      <c r="M37" s="720"/>
      <c r="N37" s="684">
        <v>21</v>
      </c>
      <c r="O37" s="123"/>
      <c r="P37" s="123"/>
      <c r="Q37" s="123"/>
      <c r="R37" s="123"/>
      <c r="S37" s="123"/>
      <c r="T37" s="123"/>
      <c r="U37" s="123"/>
      <c r="V37" s="720"/>
      <c r="W37" s="684">
        <v>50</v>
      </c>
      <c r="X37" s="123"/>
      <c r="Y37" s="123"/>
      <c r="Z37" s="123"/>
      <c r="AA37" s="720"/>
      <c r="AB37" s="122">
        <v>1</v>
      </c>
      <c r="AC37" s="123">
        <v>2018</v>
      </c>
      <c r="AD37" s="125">
        <v>2</v>
      </c>
      <c r="AE37" s="126">
        <v>1</v>
      </c>
    </row>
    <row r="38" spans="1:31" ht="15">
      <c r="A38" s="105" t="s">
        <v>85</v>
      </c>
      <c r="B38" s="106" t="s">
        <v>98</v>
      </c>
      <c r="C38" s="107" t="s">
        <v>99</v>
      </c>
      <c r="D38" s="645">
        <v>61</v>
      </c>
      <c r="E38" s="681">
        <v>2</v>
      </c>
      <c r="F38" s="110">
        <v>50</v>
      </c>
      <c r="G38" s="273">
        <v>45</v>
      </c>
      <c r="H38" s="681"/>
      <c r="I38" s="109">
        <v>2</v>
      </c>
      <c r="J38" s="109"/>
      <c r="K38" s="109"/>
      <c r="L38" s="109"/>
      <c r="M38" s="394"/>
      <c r="N38" s="681">
        <v>8</v>
      </c>
      <c r="O38" s="109"/>
      <c r="P38" s="109"/>
      <c r="Q38" s="109"/>
      <c r="R38" s="109"/>
      <c r="S38" s="109"/>
      <c r="T38" s="109"/>
      <c r="U38" s="109"/>
      <c r="V38" s="394"/>
      <c r="W38" s="681">
        <v>40</v>
      </c>
      <c r="X38" s="109"/>
      <c r="Y38" s="109"/>
      <c r="Z38" s="109"/>
      <c r="AA38" s="394"/>
      <c r="AB38" s="108">
        <v>4</v>
      </c>
      <c r="AC38" s="111">
        <v>2008</v>
      </c>
      <c r="AD38" s="127">
        <v>16.925000000000001</v>
      </c>
      <c r="AE38" s="113">
        <v>71</v>
      </c>
    </row>
    <row r="39" spans="1:31" ht="15">
      <c r="A39" s="105" t="s">
        <v>82</v>
      </c>
      <c r="B39" s="106" t="s">
        <v>100</v>
      </c>
      <c r="C39" s="107" t="s">
        <v>101</v>
      </c>
      <c r="D39" s="645">
        <v>54</v>
      </c>
      <c r="E39" s="681">
        <v>1</v>
      </c>
      <c r="F39" s="110">
        <v>70</v>
      </c>
      <c r="G39" s="273"/>
      <c r="H39" s="681">
        <v>1</v>
      </c>
      <c r="I39" s="109"/>
      <c r="J39" s="109"/>
      <c r="K39" s="109"/>
      <c r="L39" s="109"/>
      <c r="M39" s="394"/>
      <c r="N39" s="681">
        <v>6</v>
      </c>
      <c r="O39" s="109"/>
      <c r="P39" s="109"/>
      <c r="Q39" s="109"/>
      <c r="R39" s="109"/>
      <c r="S39" s="109"/>
      <c r="T39" s="109"/>
      <c r="U39" s="109"/>
      <c r="V39" s="394"/>
      <c r="W39" s="681">
        <v>26</v>
      </c>
      <c r="X39" s="109"/>
      <c r="Y39" s="109"/>
      <c r="Z39" s="109"/>
      <c r="AA39" s="394"/>
      <c r="AB39" s="108">
        <v>4</v>
      </c>
      <c r="AC39" s="111">
        <v>1993</v>
      </c>
      <c r="AD39" s="114">
        <v>24.5</v>
      </c>
      <c r="AE39" s="113">
        <v>2</v>
      </c>
    </row>
    <row r="40" spans="1:31" ht="15">
      <c r="A40" s="105" t="s">
        <v>82</v>
      </c>
      <c r="B40" s="106" t="s">
        <v>102</v>
      </c>
      <c r="C40" s="107" t="s">
        <v>103</v>
      </c>
      <c r="D40" s="645">
        <v>22</v>
      </c>
      <c r="E40" s="681">
        <v>1</v>
      </c>
      <c r="F40" s="110">
        <v>63</v>
      </c>
      <c r="G40" s="273"/>
      <c r="H40" s="681"/>
      <c r="I40" s="109">
        <v>2</v>
      </c>
      <c r="J40" s="109">
        <v>3</v>
      </c>
      <c r="K40" s="109">
        <v>4</v>
      </c>
      <c r="L40" s="109">
        <v>5</v>
      </c>
      <c r="M40" s="394">
        <v>6</v>
      </c>
      <c r="N40" s="681">
        <v>5</v>
      </c>
      <c r="O40" s="109"/>
      <c r="P40" s="109"/>
      <c r="Q40" s="109"/>
      <c r="R40" s="109"/>
      <c r="S40" s="109"/>
      <c r="T40" s="109"/>
      <c r="U40" s="109"/>
      <c r="V40" s="394"/>
      <c r="W40" s="681">
        <v>50</v>
      </c>
      <c r="X40" s="109"/>
      <c r="Y40" s="109"/>
      <c r="Z40" s="109"/>
      <c r="AA40" s="394"/>
      <c r="AB40" s="108">
        <v>4</v>
      </c>
      <c r="AC40" s="111">
        <v>2015</v>
      </c>
      <c r="AD40" s="114">
        <v>9.375</v>
      </c>
      <c r="AE40" s="113"/>
    </row>
    <row r="41" spans="1:31" ht="15">
      <c r="A41" s="105" t="s">
        <v>85</v>
      </c>
      <c r="B41" s="106" t="s">
        <v>104</v>
      </c>
      <c r="C41" s="107" t="s">
        <v>105</v>
      </c>
      <c r="D41" s="648">
        <v>15</v>
      </c>
      <c r="E41" s="686">
        <v>2</v>
      </c>
      <c r="F41" s="124">
        <v>70</v>
      </c>
      <c r="G41" s="685">
        <v>55</v>
      </c>
      <c r="H41" s="686"/>
      <c r="I41" s="129">
        <v>2</v>
      </c>
      <c r="J41" s="129"/>
      <c r="K41" s="129"/>
      <c r="L41" s="129"/>
      <c r="M41" s="721"/>
      <c r="N41" s="686">
        <v>26</v>
      </c>
      <c r="O41" s="129"/>
      <c r="P41" s="129"/>
      <c r="Q41" s="129"/>
      <c r="R41" s="129"/>
      <c r="S41" s="129"/>
      <c r="T41" s="129"/>
      <c r="U41" s="129"/>
      <c r="V41" s="721"/>
      <c r="W41" s="686">
        <v>50</v>
      </c>
      <c r="X41" s="129"/>
      <c r="Y41" s="129"/>
      <c r="Z41" s="129"/>
      <c r="AA41" s="721"/>
      <c r="AB41" s="128">
        <v>4</v>
      </c>
      <c r="AC41" s="130">
        <v>1995</v>
      </c>
      <c r="AD41" s="131">
        <v>14</v>
      </c>
      <c r="AE41" s="132">
        <v>4</v>
      </c>
    </row>
    <row r="42" spans="1:31" ht="15">
      <c r="A42" s="105" t="s">
        <v>85</v>
      </c>
      <c r="B42" s="106" t="s">
        <v>106</v>
      </c>
      <c r="C42" s="107" t="s">
        <v>107</v>
      </c>
      <c r="D42" s="645">
        <v>42</v>
      </c>
      <c r="E42" s="681">
        <v>2</v>
      </c>
      <c r="F42" s="110">
        <v>100</v>
      </c>
      <c r="G42" s="273">
        <v>75</v>
      </c>
      <c r="H42" s="681">
        <v>1</v>
      </c>
      <c r="I42" s="109">
        <v>2</v>
      </c>
      <c r="J42" s="109">
        <v>3</v>
      </c>
      <c r="K42" s="109"/>
      <c r="L42" s="109"/>
      <c r="M42" s="394"/>
      <c r="N42" s="681">
        <v>21</v>
      </c>
      <c r="O42" s="109">
        <v>22</v>
      </c>
      <c r="P42" s="109"/>
      <c r="Q42" s="109"/>
      <c r="R42" s="109"/>
      <c r="S42" s="109"/>
      <c r="T42" s="109"/>
      <c r="U42" s="109"/>
      <c r="V42" s="394"/>
      <c r="W42" s="681">
        <v>50</v>
      </c>
      <c r="X42" s="109"/>
      <c r="Y42" s="109"/>
      <c r="Z42" s="109"/>
      <c r="AA42" s="394"/>
      <c r="AB42" s="108">
        <v>4</v>
      </c>
      <c r="AC42" s="111">
        <v>2016</v>
      </c>
      <c r="AD42" s="112">
        <v>30</v>
      </c>
      <c r="AE42" s="113">
        <v>6</v>
      </c>
    </row>
    <row r="43" spans="1:31" ht="15.75" thickBot="1">
      <c r="A43" s="133" t="s">
        <v>85</v>
      </c>
      <c r="B43" s="134" t="s">
        <v>108</v>
      </c>
      <c r="C43" s="135" t="s">
        <v>109</v>
      </c>
      <c r="D43" s="649">
        <v>12</v>
      </c>
      <c r="E43" s="687">
        <v>3</v>
      </c>
      <c r="F43" s="138">
        <v>100</v>
      </c>
      <c r="G43" s="688"/>
      <c r="H43" s="687">
        <v>1</v>
      </c>
      <c r="I43" s="137"/>
      <c r="J43" s="137"/>
      <c r="K43" s="137"/>
      <c r="L43" s="137"/>
      <c r="M43" s="722"/>
      <c r="N43" s="687">
        <v>21</v>
      </c>
      <c r="O43" s="137">
        <v>23</v>
      </c>
      <c r="P43" s="137"/>
      <c r="Q43" s="137"/>
      <c r="R43" s="137"/>
      <c r="S43" s="137"/>
      <c r="T43" s="137"/>
      <c r="U43" s="137"/>
      <c r="V43" s="722"/>
      <c r="W43" s="687">
        <v>40</v>
      </c>
      <c r="X43" s="137"/>
      <c r="Y43" s="137"/>
      <c r="Z43" s="137"/>
      <c r="AA43" s="722"/>
      <c r="AB43" s="136">
        <v>2</v>
      </c>
      <c r="AC43" s="137">
        <v>2018</v>
      </c>
      <c r="AD43" s="139">
        <v>25</v>
      </c>
      <c r="AE43" s="140">
        <v>4</v>
      </c>
    </row>
    <row r="44" spans="1:31" ht="15.75">
      <c r="A44" s="64" t="s">
        <v>110</v>
      </c>
      <c r="B44" s="141" t="s">
        <v>111</v>
      </c>
      <c r="C44" s="66" t="s">
        <v>112</v>
      </c>
      <c r="D44" s="68">
        <v>21</v>
      </c>
      <c r="E44" s="619">
        <v>1</v>
      </c>
      <c r="F44" s="12">
        <v>50</v>
      </c>
      <c r="G44" s="671">
        <v>20</v>
      </c>
      <c r="H44" s="619"/>
      <c r="I44" s="12">
        <v>2</v>
      </c>
      <c r="J44" s="12">
        <v>3</v>
      </c>
      <c r="K44" s="12"/>
      <c r="L44" s="12"/>
      <c r="M44" s="671">
        <v>6</v>
      </c>
      <c r="N44" s="619">
        <v>2</v>
      </c>
      <c r="O44" s="12"/>
      <c r="P44" s="12"/>
      <c r="Q44" s="12"/>
      <c r="R44" s="12"/>
      <c r="S44" s="12"/>
      <c r="T44" s="12"/>
      <c r="U44" s="12"/>
      <c r="V44" s="671"/>
      <c r="W44" s="619">
        <v>25</v>
      </c>
      <c r="X44" s="12"/>
      <c r="Y44" s="12"/>
      <c r="Z44" s="12"/>
      <c r="AA44" s="671"/>
      <c r="AB44" s="734">
        <v>4</v>
      </c>
      <c r="AC44" s="12">
        <v>2006</v>
      </c>
      <c r="AD44" s="88">
        <v>247</v>
      </c>
      <c r="AE44" s="89">
        <v>80</v>
      </c>
    </row>
    <row r="45" spans="1:31" ht="15.75">
      <c r="A45" s="71" t="s">
        <v>110</v>
      </c>
      <c r="B45" s="142" t="s">
        <v>113</v>
      </c>
      <c r="C45" s="73" t="s">
        <v>114</v>
      </c>
      <c r="D45" s="76">
        <v>11</v>
      </c>
      <c r="E45" s="362">
        <v>2</v>
      </c>
      <c r="F45" s="24">
        <v>75</v>
      </c>
      <c r="G45" s="392">
        <v>50</v>
      </c>
      <c r="H45" s="362">
        <v>1</v>
      </c>
      <c r="I45" s="24"/>
      <c r="J45" s="24"/>
      <c r="K45" s="24"/>
      <c r="L45" s="24"/>
      <c r="M45" s="392"/>
      <c r="N45" s="362">
        <v>21</v>
      </c>
      <c r="O45" s="24">
        <v>22</v>
      </c>
      <c r="P45" s="24"/>
      <c r="Q45" s="24"/>
      <c r="R45" s="24"/>
      <c r="S45" s="24"/>
      <c r="T45" s="24"/>
      <c r="U45" s="24"/>
      <c r="V45" s="392"/>
      <c r="W45" s="362">
        <v>11</v>
      </c>
      <c r="X45" s="24">
        <v>30</v>
      </c>
      <c r="Y45" s="24"/>
      <c r="Z45" s="24"/>
      <c r="AA45" s="392"/>
      <c r="AB45" s="735">
        <v>4</v>
      </c>
      <c r="AC45" s="24">
        <v>1975</v>
      </c>
      <c r="AD45" s="91">
        <v>72</v>
      </c>
      <c r="AE45" s="78">
        <v>26</v>
      </c>
    </row>
    <row r="46" spans="1:31" ht="16.5" thickBot="1">
      <c r="A46" s="143" t="s">
        <v>110</v>
      </c>
      <c r="B46" s="144" t="s">
        <v>115</v>
      </c>
      <c r="C46" s="145" t="s">
        <v>116</v>
      </c>
      <c r="D46" s="84">
        <v>11</v>
      </c>
      <c r="E46" s="625">
        <v>2</v>
      </c>
      <c r="F46" s="18">
        <v>50</v>
      </c>
      <c r="G46" s="533"/>
      <c r="H46" s="625"/>
      <c r="I46" s="18">
        <v>2</v>
      </c>
      <c r="J46" s="18">
        <v>3</v>
      </c>
      <c r="K46" s="18"/>
      <c r="L46" s="18"/>
      <c r="M46" s="533"/>
      <c r="N46" s="625">
        <v>21</v>
      </c>
      <c r="O46" s="18">
        <v>22</v>
      </c>
      <c r="P46" s="18"/>
      <c r="Q46" s="18"/>
      <c r="R46" s="18"/>
      <c r="S46" s="18"/>
      <c r="T46" s="18"/>
      <c r="U46" s="18"/>
      <c r="V46" s="533"/>
      <c r="W46" s="625">
        <v>30</v>
      </c>
      <c r="X46" s="18"/>
      <c r="Y46" s="18"/>
      <c r="Z46" s="18"/>
      <c r="AA46" s="533"/>
      <c r="AB46" s="736">
        <v>4</v>
      </c>
      <c r="AC46" s="18">
        <v>2017</v>
      </c>
      <c r="AD46" s="146">
        <v>1</v>
      </c>
      <c r="AE46" s="147">
        <v>2</v>
      </c>
    </row>
    <row r="47" spans="1:31" ht="15.75">
      <c r="A47" s="54" t="s">
        <v>117</v>
      </c>
      <c r="B47" s="10">
        <v>1001</v>
      </c>
      <c r="C47" s="11" t="s">
        <v>118</v>
      </c>
      <c r="D47" s="240">
        <v>21</v>
      </c>
      <c r="E47" s="689">
        <v>3</v>
      </c>
      <c r="F47" s="149">
        <v>65</v>
      </c>
      <c r="G47" s="609">
        <v>33</v>
      </c>
      <c r="H47" s="689"/>
      <c r="I47" s="148">
        <v>2</v>
      </c>
      <c r="J47" s="148">
        <v>3</v>
      </c>
      <c r="K47" s="148"/>
      <c r="L47" s="148"/>
      <c r="M47" s="728">
        <v>6</v>
      </c>
      <c r="N47" s="689">
        <v>1</v>
      </c>
      <c r="O47" s="148">
        <v>10</v>
      </c>
      <c r="P47" s="148">
        <v>21</v>
      </c>
      <c r="Q47" s="148"/>
      <c r="R47" s="148"/>
      <c r="S47" s="148"/>
      <c r="T47" s="148"/>
      <c r="U47" s="148"/>
      <c r="V47" s="728"/>
      <c r="W47" s="689">
        <v>25</v>
      </c>
      <c r="X47" s="148"/>
      <c r="Y47" s="148"/>
      <c r="Z47" s="148"/>
      <c r="AA47" s="728"/>
      <c r="AB47" s="661">
        <v>4</v>
      </c>
      <c r="AC47" s="148">
        <v>1963</v>
      </c>
      <c r="AD47" s="760">
        <v>670</v>
      </c>
      <c r="AE47" s="224">
        <v>183</v>
      </c>
    </row>
    <row r="48" spans="1:31" ht="15.75">
      <c r="A48" s="152" t="s">
        <v>117</v>
      </c>
      <c r="B48" s="38">
        <v>1002</v>
      </c>
      <c r="C48" s="43" t="s">
        <v>119</v>
      </c>
      <c r="D48" s="76">
        <v>36</v>
      </c>
      <c r="E48" s="57">
        <v>3</v>
      </c>
      <c r="F48" s="24">
        <v>75</v>
      </c>
      <c r="G48" s="392"/>
      <c r="H48" s="57">
        <v>1</v>
      </c>
      <c r="I48" s="22"/>
      <c r="J48" s="22"/>
      <c r="K48" s="22"/>
      <c r="L48" s="22"/>
      <c r="M48" s="329"/>
      <c r="N48" s="57">
        <v>7</v>
      </c>
      <c r="O48" s="22">
        <v>22</v>
      </c>
      <c r="P48" s="22"/>
      <c r="Q48" s="22"/>
      <c r="R48" s="22"/>
      <c r="S48" s="22"/>
      <c r="T48" s="22"/>
      <c r="U48" s="22"/>
      <c r="V48" s="329"/>
      <c r="W48" s="57">
        <v>25</v>
      </c>
      <c r="X48" s="22"/>
      <c r="Y48" s="22"/>
      <c r="Z48" s="22"/>
      <c r="AA48" s="329"/>
      <c r="AB48" s="653">
        <v>4</v>
      </c>
      <c r="AC48" s="22">
        <v>2012</v>
      </c>
      <c r="AD48" s="154">
        <v>60.75</v>
      </c>
      <c r="AE48" s="155">
        <v>4</v>
      </c>
    </row>
    <row r="49" spans="1:31" ht="15.75">
      <c r="A49" s="152" t="s">
        <v>117</v>
      </c>
      <c r="B49" s="38">
        <v>1003</v>
      </c>
      <c r="C49" s="43" t="s">
        <v>120</v>
      </c>
      <c r="D49" s="153">
        <v>33</v>
      </c>
      <c r="E49" s="57">
        <v>3</v>
      </c>
      <c r="F49" s="24">
        <v>100</v>
      </c>
      <c r="G49" s="392"/>
      <c r="H49" s="57">
        <v>1</v>
      </c>
      <c r="I49" s="22"/>
      <c r="J49" s="22"/>
      <c r="K49" s="22"/>
      <c r="L49" s="22"/>
      <c r="M49" s="329"/>
      <c r="N49" s="57">
        <v>7</v>
      </c>
      <c r="O49" s="22">
        <v>21</v>
      </c>
      <c r="P49" s="22"/>
      <c r="Q49" s="22"/>
      <c r="R49" s="22"/>
      <c r="S49" s="22"/>
      <c r="T49" s="22"/>
      <c r="U49" s="22"/>
      <c r="V49" s="329"/>
      <c r="W49" s="57">
        <v>50</v>
      </c>
      <c r="X49" s="22"/>
      <c r="Y49" s="22"/>
      <c r="Z49" s="22"/>
      <c r="AA49" s="329"/>
      <c r="AB49" s="653">
        <v>4</v>
      </c>
      <c r="AC49" s="22">
        <v>1996</v>
      </c>
      <c r="AD49" s="154">
        <v>6</v>
      </c>
      <c r="AE49" s="155">
        <v>2</v>
      </c>
    </row>
    <row r="50" spans="1:31" ht="16.5" thickBot="1">
      <c r="A50" s="485" t="s">
        <v>117</v>
      </c>
      <c r="B50" s="16">
        <v>1004</v>
      </c>
      <c r="C50" s="17" t="s">
        <v>121</v>
      </c>
      <c r="D50" s="234">
        <v>36</v>
      </c>
      <c r="E50" s="702">
        <v>3</v>
      </c>
      <c r="F50" s="175">
        <v>100</v>
      </c>
      <c r="G50" s="543"/>
      <c r="H50" s="702">
        <v>1</v>
      </c>
      <c r="I50" s="195"/>
      <c r="J50" s="195"/>
      <c r="K50" s="16"/>
      <c r="L50" s="16"/>
      <c r="M50" s="336"/>
      <c r="N50" s="702">
        <v>10</v>
      </c>
      <c r="O50" s="195">
        <v>11</v>
      </c>
      <c r="P50" s="195">
        <v>28</v>
      </c>
      <c r="Q50" s="195"/>
      <c r="R50" s="16"/>
      <c r="S50" s="16"/>
      <c r="T50" s="16"/>
      <c r="U50" s="16"/>
      <c r="V50" s="336"/>
      <c r="W50" s="702">
        <v>40</v>
      </c>
      <c r="X50" s="16"/>
      <c r="Y50" s="16"/>
      <c r="Z50" s="16"/>
      <c r="AA50" s="336"/>
      <c r="AB50" s="739">
        <v>4</v>
      </c>
      <c r="AC50" s="195">
        <v>2009</v>
      </c>
      <c r="AD50" s="761">
        <v>3</v>
      </c>
      <c r="AE50" s="762" t="s">
        <v>122</v>
      </c>
    </row>
    <row r="51" spans="1:31" ht="15.75">
      <c r="A51" s="54" t="s">
        <v>123</v>
      </c>
      <c r="B51" s="10">
        <v>1101</v>
      </c>
      <c r="C51" s="11" t="s">
        <v>124</v>
      </c>
      <c r="D51" s="198">
        <v>63</v>
      </c>
      <c r="E51" s="606">
        <v>1</v>
      </c>
      <c r="F51" s="12">
        <v>100</v>
      </c>
      <c r="G51" s="671">
        <v>50</v>
      </c>
      <c r="H51" s="606">
        <v>1</v>
      </c>
      <c r="I51" s="10">
        <v>2</v>
      </c>
      <c r="J51" s="10"/>
      <c r="K51" s="10"/>
      <c r="L51" s="10"/>
      <c r="M51" s="345"/>
      <c r="N51" s="606">
        <v>8</v>
      </c>
      <c r="O51" s="10"/>
      <c r="P51" s="10"/>
      <c r="Q51" s="10"/>
      <c r="R51" s="10"/>
      <c r="S51" s="10"/>
      <c r="T51" s="10"/>
      <c r="U51" s="10"/>
      <c r="V51" s="345"/>
      <c r="W51" s="606">
        <v>50</v>
      </c>
      <c r="X51" s="10"/>
      <c r="Y51" s="10"/>
      <c r="Z51" s="10"/>
      <c r="AA51" s="345"/>
      <c r="AB51" s="651">
        <v>4</v>
      </c>
      <c r="AC51" s="10">
        <v>2016</v>
      </c>
      <c r="AD51" s="763">
        <v>60</v>
      </c>
      <c r="AE51" s="258">
        <v>7</v>
      </c>
    </row>
    <row r="52" spans="1:31" ht="15.75">
      <c r="A52" s="55" t="s">
        <v>123</v>
      </c>
      <c r="B52" s="22">
        <v>1102</v>
      </c>
      <c r="C52" s="23" t="s">
        <v>125</v>
      </c>
      <c r="D52" s="153">
        <v>21</v>
      </c>
      <c r="E52" s="57">
        <v>1</v>
      </c>
      <c r="F52" s="24">
        <v>33</v>
      </c>
      <c r="G52" s="392"/>
      <c r="H52" s="57"/>
      <c r="I52" s="22">
        <v>2</v>
      </c>
      <c r="J52" s="22">
        <v>3</v>
      </c>
      <c r="K52" s="22"/>
      <c r="L52" s="22"/>
      <c r="M52" s="329"/>
      <c r="N52" s="57">
        <v>3</v>
      </c>
      <c r="O52" s="22">
        <v>4</v>
      </c>
      <c r="P52" s="22">
        <v>5</v>
      </c>
      <c r="Q52" s="22">
        <v>6</v>
      </c>
      <c r="R52" s="22">
        <v>7</v>
      </c>
      <c r="S52" s="22"/>
      <c r="T52" s="22"/>
      <c r="U52" s="22"/>
      <c r="V52" s="329"/>
      <c r="W52" s="57">
        <v>25</v>
      </c>
      <c r="X52" s="22"/>
      <c r="Y52" s="22"/>
      <c r="Z52" s="22"/>
      <c r="AA52" s="329"/>
      <c r="AB52" s="653">
        <v>4</v>
      </c>
      <c r="AC52" s="22">
        <v>1950</v>
      </c>
      <c r="AD52" s="154">
        <v>193</v>
      </c>
      <c r="AE52" s="155">
        <v>57</v>
      </c>
    </row>
    <row r="53" spans="1:31" ht="15.75">
      <c r="A53" s="55" t="s">
        <v>123</v>
      </c>
      <c r="B53" s="22">
        <v>1103</v>
      </c>
      <c r="C53" s="23" t="s">
        <v>126</v>
      </c>
      <c r="D53" s="153">
        <v>11</v>
      </c>
      <c r="E53" s="57">
        <v>2</v>
      </c>
      <c r="F53" s="24">
        <v>50</v>
      </c>
      <c r="G53" s="392"/>
      <c r="H53" s="57">
        <v>1</v>
      </c>
      <c r="I53" s="22">
        <v>2</v>
      </c>
      <c r="J53" s="22">
        <v>3</v>
      </c>
      <c r="K53" s="22"/>
      <c r="L53" s="22"/>
      <c r="M53" s="329"/>
      <c r="N53" s="57">
        <v>21</v>
      </c>
      <c r="O53" s="22">
        <v>22</v>
      </c>
      <c r="P53" s="22"/>
      <c r="Q53" s="22"/>
      <c r="R53" s="22"/>
      <c r="S53" s="22"/>
      <c r="T53" s="22"/>
      <c r="U53" s="22"/>
      <c r="V53" s="329"/>
      <c r="W53" s="57">
        <v>30</v>
      </c>
      <c r="X53" s="22"/>
      <c r="Y53" s="22"/>
      <c r="Z53" s="22"/>
      <c r="AA53" s="329"/>
      <c r="AB53" s="653">
        <v>4</v>
      </c>
      <c r="AC53" s="22">
        <v>2016</v>
      </c>
      <c r="AD53" s="154">
        <v>28</v>
      </c>
      <c r="AE53" s="155">
        <v>7</v>
      </c>
    </row>
    <row r="54" spans="1:31" ht="16.5" thickBot="1">
      <c r="A54" s="485" t="s">
        <v>123</v>
      </c>
      <c r="B54" s="16">
        <v>1104</v>
      </c>
      <c r="C54" s="17" t="s">
        <v>127</v>
      </c>
      <c r="D54" s="200">
        <v>31</v>
      </c>
      <c r="E54" s="61">
        <v>1</v>
      </c>
      <c r="F54" s="18">
        <v>75</v>
      </c>
      <c r="G54" s="533"/>
      <c r="H54" s="61">
        <v>1</v>
      </c>
      <c r="I54" s="16"/>
      <c r="J54" s="16"/>
      <c r="K54" s="16"/>
      <c r="L54" s="16"/>
      <c r="M54" s="336"/>
      <c r="N54" s="61">
        <v>7</v>
      </c>
      <c r="O54" s="16"/>
      <c r="P54" s="16"/>
      <c r="Q54" s="16"/>
      <c r="R54" s="16"/>
      <c r="S54" s="16"/>
      <c r="T54" s="16"/>
      <c r="U54" s="16"/>
      <c r="V54" s="336"/>
      <c r="W54" s="61">
        <v>60</v>
      </c>
      <c r="X54" s="16"/>
      <c r="Y54" s="16"/>
      <c r="Z54" s="16"/>
      <c r="AA54" s="336"/>
      <c r="AB54" s="652">
        <v>4</v>
      </c>
      <c r="AC54" s="16">
        <v>2017</v>
      </c>
      <c r="AD54" s="764">
        <v>102</v>
      </c>
      <c r="AE54" s="765">
        <v>3</v>
      </c>
    </row>
    <row r="55" spans="1:31" ht="15.75">
      <c r="A55" s="157" t="s">
        <v>128</v>
      </c>
      <c r="B55" s="31">
        <v>1201</v>
      </c>
      <c r="C55" s="164" t="s">
        <v>129</v>
      </c>
      <c r="D55" s="160">
        <v>33</v>
      </c>
      <c r="E55" s="376">
        <v>3</v>
      </c>
      <c r="F55" s="31">
        <v>100</v>
      </c>
      <c r="G55" s="326"/>
      <c r="H55" s="376">
        <v>1</v>
      </c>
      <c r="I55" s="31"/>
      <c r="J55" s="31"/>
      <c r="K55" s="31"/>
      <c r="L55" s="31"/>
      <c r="M55" s="326"/>
      <c r="N55" s="376">
        <v>7</v>
      </c>
      <c r="O55" s="31">
        <v>21</v>
      </c>
      <c r="P55" s="31"/>
      <c r="Q55" s="31"/>
      <c r="R55" s="31"/>
      <c r="S55" s="31"/>
      <c r="T55" s="31"/>
      <c r="U55" s="31"/>
      <c r="V55" s="326"/>
      <c r="W55" s="376">
        <v>24</v>
      </c>
      <c r="X55" s="31"/>
      <c r="Y55" s="31"/>
      <c r="Z55" s="31"/>
      <c r="AA55" s="326"/>
      <c r="AB55" s="662">
        <v>4</v>
      </c>
      <c r="AC55" s="31">
        <v>1988</v>
      </c>
      <c r="AD55" s="33">
        <v>185</v>
      </c>
      <c r="AE55" s="165">
        <v>5</v>
      </c>
    </row>
    <row r="56" spans="1:31" ht="16.5" thickBot="1">
      <c r="A56" s="55" t="s">
        <v>128</v>
      </c>
      <c r="B56" s="22">
        <v>1202</v>
      </c>
      <c r="C56" s="23" t="s">
        <v>130</v>
      </c>
      <c r="D56" s="153">
        <v>31</v>
      </c>
      <c r="E56" s="57">
        <v>3</v>
      </c>
      <c r="F56" s="22">
        <v>50</v>
      </c>
      <c r="G56" s="329"/>
      <c r="H56" s="57">
        <v>1</v>
      </c>
      <c r="I56" s="22"/>
      <c r="J56" s="22"/>
      <c r="K56" s="22"/>
      <c r="L56" s="22"/>
      <c r="M56" s="329"/>
      <c r="N56" s="57">
        <v>7</v>
      </c>
      <c r="O56" s="22">
        <v>21</v>
      </c>
      <c r="P56" s="22"/>
      <c r="Q56" s="22"/>
      <c r="R56" s="22"/>
      <c r="S56" s="22"/>
      <c r="T56" s="22"/>
      <c r="U56" s="22"/>
      <c r="V56" s="329"/>
      <c r="W56" s="57">
        <v>25</v>
      </c>
      <c r="X56" s="22"/>
      <c r="Y56" s="22"/>
      <c r="Z56" s="22"/>
      <c r="AA56" s="329"/>
      <c r="AB56" s="653">
        <v>4</v>
      </c>
      <c r="AC56" s="22">
        <v>1995</v>
      </c>
      <c r="AD56" s="41">
        <v>7.5</v>
      </c>
      <c r="AE56" s="26">
        <v>1</v>
      </c>
    </row>
    <row r="57" spans="1:31" ht="15.75">
      <c r="A57" s="54" t="s">
        <v>131</v>
      </c>
      <c r="B57" s="10">
        <v>1301</v>
      </c>
      <c r="C57" s="11" t="s">
        <v>132</v>
      </c>
      <c r="D57" s="68">
        <v>21</v>
      </c>
      <c r="E57" s="606">
        <v>3</v>
      </c>
      <c r="F57" s="10">
        <v>50</v>
      </c>
      <c r="G57" s="345">
        <v>40</v>
      </c>
      <c r="H57" s="606"/>
      <c r="I57" s="10">
        <v>2</v>
      </c>
      <c r="J57" s="10">
        <v>3</v>
      </c>
      <c r="K57" s="10"/>
      <c r="L57" s="10"/>
      <c r="M57" s="345">
        <v>6</v>
      </c>
      <c r="N57" s="606">
        <v>1</v>
      </c>
      <c r="O57" s="10">
        <v>2</v>
      </c>
      <c r="P57" s="10">
        <v>21</v>
      </c>
      <c r="Q57" s="10">
        <v>22</v>
      </c>
      <c r="R57" s="10"/>
      <c r="S57" s="10"/>
      <c r="T57" s="10"/>
      <c r="U57" s="10"/>
      <c r="V57" s="345"/>
      <c r="W57" s="606">
        <v>25</v>
      </c>
      <c r="X57" s="10"/>
      <c r="Y57" s="10"/>
      <c r="Z57" s="10"/>
      <c r="AA57" s="326"/>
      <c r="AB57" s="651">
        <v>4</v>
      </c>
      <c r="AC57" s="10">
        <v>1974</v>
      </c>
      <c r="AD57" s="125">
        <v>91</v>
      </c>
      <c r="AE57" s="126">
        <v>15</v>
      </c>
    </row>
    <row r="58" spans="1:31" ht="15.75">
      <c r="A58" s="157" t="s">
        <v>133</v>
      </c>
      <c r="B58" s="31">
        <v>1302</v>
      </c>
      <c r="C58" s="164" t="s">
        <v>134</v>
      </c>
      <c r="D58" s="180">
        <v>24</v>
      </c>
      <c r="E58" s="376">
        <v>3</v>
      </c>
      <c r="F58" s="31">
        <v>75</v>
      </c>
      <c r="G58" s="691">
        <v>50</v>
      </c>
      <c r="H58" s="376">
        <v>1</v>
      </c>
      <c r="I58" s="31">
        <v>2</v>
      </c>
      <c r="J58" s="31"/>
      <c r="K58" s="31"/>
      <c r="L58" s="31"/>
      <c r="M58" s="326"/>
      <c r="N58" s="376">
        <v>7</v>
      </c>
      <c r="O58" s="31">
        <v>27</v>
      </c>
      <c r="P58" s="31"/>
      <c r="Q58" s="31"/>
      <c r="R58" s="31"/>
      <c r="S58" s="31"/>
      <c r="T58" s="31"/>
      <c r="U58" s="31"/>
      <c r="V58" s="326"/>
      <c r="W58" s="376">
        <v>50</v>
      </c>
      <c r="X58" s="31"/>
      <c r="Y58" s="31"/>
      <c r="Z58" s="160"/>
      <c r="AA58" s="326"/>
      <c r="AB58" s="662">
        <v>2</v>
      </c>
      <c r="AC58" s="31">
        <v>2014</v>
      </c>
      <c r="AD58" s="33">
        <v>275</v>
      </c>
      <c r="AE58" s="165">
        <v>19</v>
      </c>
    </row>
    <row r="59" spans="1:31" ht="16.5" thickBot="1">
      <c r="A59" s="166" t="s">
        <v>133</v>
      </c>
      <c r="B59" s="51">
        <v>1303</v>
      </c>
      <c r="C59" s="93" t="s">
        <v>136</v>
      </c>
      <c r="D59" s="803">
        <v>24</v>
      </c>
      <c r="E59" s="678">
        <v>1</v>
      </c>
      <c r="F59" s="51">
        <v>50</v>
      </c>
      <c r="G59" s="641"/>
      <c r="H59" s="678"/>
      <c r="I59" s="51">
        <v>2</v>
      </c>
      <c r="J59" s="51"/>
      <c r="K59" s="51"/>
      <c r="L59" s="51"/>
      <c r="M59" s="641"/>
      <c r="N59" s="678">
        <v>5</v>
      </c>
      <c r="O59" s="51"/>
      <c r="P59" s="51"/>
      <c r="Q59" s="51"/>
      <c r="R59" s="51"/>
      <c r="S59" s="51"/>
      <c r="T59" s="51"/>
      <c r="U59" s="51"/>
      <c r="V59" s="641"/>
      <c r="W59" s="678">
        <v>50</v>
      </c>
      <c r="X59" s="51"/>
      <c r="Y59" s="51"/>
      <c r="Z59" s="51"/>
      <c r="AA59" s="641"/>
      <c r="AB59" s="659">
        <v>1</v>
      </c>
      <c r="AC59" s="51">
        <v>2018</v>
      </c>
      <c r="AD59" s="168">
        <v>37</v>
      </c>
      <c r="AE59" s="169">
        <v>20</v>
      </c>
    </row>
    <row r="60" spans="1:31" ht="15.75">
      <c r="A60" s="170" t="s">
        <v>137</v>
      </c>
      <c r="B60" s="12">
        <v>1401</v>
      </c>
      <c r="C60" s="66" t="s">
        <v>138</v>
      </c>
      <c r="D60" s="68">
        <v>21</v>
      </c>
      <c r="E60" s="619">
        <v>1</v>
      </c>
      <c r="F60" s="12">
        <v>50</v>
      </c>
      <c r="G60" s="671"/>
      <c r="H60" s="619"/>
      <c r="I60" s="12">
        <v>2</v>
      </c>
      <c r="J60" s="12">
        <v>3</v>
      </c>
      <c r="K60" s="12"/>
      <c r="L60" s="12"/>
      <c r="M60" s="671">
        <v>6</v>
      </c>
      <c r="N60" s="619">
        <v>2</v>
      </c>
      <c r="O60" s="12"/>
      <c r="P60" s="12"/>
      <c r="Q60" s="12"/>
      <c r="R60" s="12"/>
      <c r="S60" s="12"/>
      <c r="T60" s="12"/>
      <c r="U60" s="12"/>
      <c r="V60" s="671"/>
      <c r="W60" s="619">
        <v>25</v>
      </c>
      <c r="X60" s="12"/>
      <c r="Y60" s="12"/>
      <c r="Z60" s="12"/>
      <c r="AA60" s="671"/>
      <c r="AB60" s="664">
        <v>4</v>
      </c>
      <c r="AC60" s="68">
        <v>2014</v>
      </c>
      <c r="AD60" s="69">
        <v>145</v>
      </c>
      <c r="AE60" s="171" t="s">
        <v>36</v>
      </c>
    </row>
    <row r="61" spans="1:31" ht="15.75">
      <c r="A61" s="172" t="s">
        <v>137</v>
      </c>
      <c r="B61" s="24">
        <v>1402</v>
      </c>
      <c r="C61" s="73" t="s">
        <v>139</v>
      </c>
      <c r="D61" s="76">
        <v>21</v>
      </c>
      <c r="E61" s="362">
        <v>1</v>
      </c>
      <c r="F61" s="24">
        <v>67</v>
      </c>
      <c r="G61" s="392"/>
      <c r="H61" s="362">
        <v>1</v>
      </c>
      <c r="I61" s="24"/>
      <c r="J61" s="24"/>
      <c r="K61" s="24"/>
      <c r="L61" s="24"/>
      <c r="M61" s="392"/>
      <c r="N61" s="362">
        <v>2</v>
      </c>
      <c r="O61" s="24"/>
      <c r="P61" s="24"/>
      <c r="Q61" s="24"/>
      <c r="R61" s="24"/>
      <c r="S61" s="24"/>
      <c r="T61" s="24"/>
      <c r="U61" s="24"/>
      <c r="V61" s="392"/>
      <c r="W61" s="362">
        <v>22</v>
      </c>
      <c r="X61" s="24"/>
      <c r="Y61" s="24"/>
      <c r="Z61" s="24"/>
      <c r="AA61" s="392"/>
      <c r="AB61" s="655">
        <v>4</v>
      </c>
      <c r="AC61" s="76">
        <v>1990</v>
      </c>
      <c r="AD61" s="77">
        <v>26</v>
      </c>
      <c r="AE61" s="78">
        <v>1</v>
      </c>
    </row>
    <row r="62" spans="1:31" ht="15.75">
      <c r="A62" s="172" t="s">
        <v>137</v>
      </c>
      <c r="B62" s="24">
        <v>1403</v>
      </c>
      <c r="C62" s="73" t="s">
        <v>140</v>
      </c>
      <c r="D62" s="76">
        <v>42</v>
      </c>
      <c r="E62" s="362">
        <v>1</v>
      </c>
      <c r="F62" s="24">
        <v>100</v>
      </c>
      <c r="G62" s="392"/>
      <c r="H62" s="362">
        <v>1</v>
      </c>
      <c r="I62" s="24"/>
      <c r="J62" s="24"/>
      <c r="K62" s="24"/>
      <c r="L62" s="24"/>
      <c r="M62" s="392"/>
      <c r="N62" s="362">
        <v>7</v>
      </c>
      <c r="O62" s="24"/>
      <c r="P62" s="24"/>
      <c r="Q62" s="24"/>
      <c r="R62" s="24"/>
      <c r="S62" s="24"/>
      <c r="T62" s="24"/>
      <c r="U62" s="24"/>
      <c r="V62" s="392"/>
      <c r="W62" s="362">
        <v>50</v>
      </c>
      <c r="X62" s="24"/>
      <c r="Y62" s="24"/>
      <c r="Z62" s="24"/>
      <c r="AA62" s="392"/>
      <c r="AB62" s="655">
        <v>4</v>
      </c>
      <c r="AC62" s="76">
        <v>1968</v>
      </c>
      <c r="AD62" s="77">
        <v>87</v>
      </c>
      <c r="AE62" s="173" t="s">
        <v>36</v>
      </c>
    </row>
    <row r="63" spans="1:31" ht="16.5" thickBot="1">
      <c r="A63" s="174" t="s">
        <v>137</v>
      </c>
      <c r="B63" s="18">
        <v>1404</v>
      </c>
      <c r="C63" s="145" t="s">
        <v>141</v>
      </c>
      <c r="D63" s="84">
        <v>41</v>
      </c>
      <c r="E63" s="625">
        <v>1</v>
      </c>
      <c r="F63" s="18">
        <v>60</v>
      </c>
      <c r="G63" s="533"/>
      <c r="H63" s="625">
        <v>1</v>
      </c>
      <c r="I63" s="18"/>
      <c r="J63" s="18"/>
      <c r="K63" s="18"/>
      <c r="L63" s="18"/>
      <c r="M63" s="533"/>
      <c r="N63" s="625">
        <v>3</v>
      </c>
      <c r="O63" s="18"/>
      <c r="P63" s="18"/>
      <c r="Q63" s="18"/>
      <c r="R63" s="18"/>
      <c r="S63" s="18"/>
      <c r="T63" s="18"/>
      <c r="U63" s="18"/>
      <c r="V63" s="533"/>
      <c r="W63" s="625">
        <v>25</v>
      </c>
      <c r="X63" s="18"/>
      <c r="Y63" s="18"/>
      <c r="Z63" s="18"/>
      <c r="AA63" s="533"/>
      <c r="AB63" s="666">
        <v>4</v>
      </c>
      <c r="AC63" s="18">
        <v>1972</v>
      </c>
      <c r="AD63" s="146">
        <v>14</v>
      </c>
      <c r="AE63" s="147">
        <v>1</v>
      </c>
    </row>
    <row r="64" spans="1:31" ht="15.75">
      <c r="A64" s="64" t="s">
        <v>142</v>
      </c>
      <c r="B64" s="12">
        <v>1501</v>
      </c>
      <c r="C64" s="176" t="s">
        <v>143</v>
      </c>
      <c r="D64" s="211">
        <v>33</v>
      </c>
      <c r="E64" s="619">
        <v>1</v>
      </c>
      <c r="F64" s="12">
        <v>100</v>
      </c>
      <c r="G64" s="671"/>
      <c r="H64" s="619">
        <v>1</v>
      </c>
      <c r="I64" s="12"/>
      <c r="J64" s="12"/>
      <c r="K64" s="12"/>
      <c r="L64" s="12"/>
      <c r="M64" s="671"/>
      <c r="N64" s="619">
        <v>7</v>
      </c>
      <c r="O64" s="12"/>
      <c r="P64" s="12"/>
      <c r="Q64" s="12"/>
      <c r="R64" s="12"/>
      <c r="S64" s="12"/>
      <c r="T64" s="12"/>
      <c r="U64" s="12"/>
      <c r="V64" s="671"/>
      <c r="W64" s="619">
        <v>50</v>
      </c>
      <c r="X64" s="12"/>
      <c r="Y64" s="12"/>
      <c r="Z64" s="12"/>
      <c r="AA64" s="671"/>
      <c r="AB64" s="664">
        <v>4</v>
      </c>
      <c r="AC64" s="149">
        <v>1984</v>
      </c>
      <c r="AD64" s="88">
        <v>121</v>
      </c>
      <c r="AE64" s="89">
        <v>35</v>
      </c>
    </row>
    <row r="65" spans="1:31" ht="15.75">
      <c r="A65" s="71" t="s">
        <v>144</v>
      </c>
      <c r="B65" s="24">
        <v>1502</v>
      </c>
      <c r="C65" s="73" t="s">
        <v>145</v>
      </c>
      <c r="D65" s="76">
        <v>12</v>
      </c>
      <c r="E65" s="362">
        <v>2</v>
      </c>
      <c r="F65" s="24">
        <v>200</v>
      </c>
      <c r="G65" s="392"/>
      <c r="H65" s="362">
        <v>1</v>
      </c>
      <c r="I65" s="24"/>
      <c r="J65" s="24"/>
      <c r="K65" s="24"/>
      <c r="L65" s="24"/>
      <c r="M65" s="392"/>
      <c r="N65" s="362">
        <v>23</v>
      </c>
      <c r="O65" s="24"/>
      <c r="P65" s="24"/>
      <c r="Q65" s="24"/>
      <c r="R65" s="24"/>
      <c r="S65" s="24"/>
      <c r="T65" s="24"/>
      <c r="U65" s="24"/>
      <c r="V65" s="392"/>
      <c r="W65" s="362">
        <v>50</v>
      </c>
      <c r="X65" s="24"/>
      <c r="Y65" s="24"/>
      <c r="Z65" s="24"/>
      <c r="AA65" s="392"/>
      <c r="AB65" s="655">
        <v>4</v>
      </c>
      <c r="AC65" s="38">
        <v>2010</v>
      </c>
      <c r="AD65" s="91">
        <v>11</v>
      </c>
      <c r="AE65" s="78">
        <v>6</v>
      </c>
    </row>
    <row r="66" spans="1:31" ht="15.75">
      <c r="A66" s="152" t="s">
        <v>142</v>
      </c>
      <c r="B66" s="159">
        <v>1503</v>
      </c>
      <c r="C66" s="43" t="s">
        <v>146</v>
      </c>
      <c r="D66" s="177">
        <v>21</v>
      </c>
      <c r="E66" s="567">
        <v>1</v>
      </c>
      <c r="F66" s="38">
        <v>50</v>
      </c>
      <c r="G66" s="390">
        <v>30</v>
      </c>
      <c r="H66" s="567"/>
      <c r="I66" s="38">
        <v>2</v>
      </c>
      <c r="J66" s="38">
        <v>3</v>
      </c>
      <c r="K66" s="38"/>
      <c r="L66" s="38"/>
      <c r="M66" s="390">
        <v>6</v>
      </c>
      <c r="N66" s="567">
        <v>1</v>
      </c>
      <c r="O66" s="38"/>
      <c r="P66" s="38"/>
      <c r="Q66" s="38"/>
      <c r="R66" s="38"/>
      <c r="S66" s="38"/>
      <c r="T66" s="38"/>
      <c r="U66" s="38"/>
      <c r="V66" s="390"/>
      <c r="W66" s="567">
        <v>25</v>
      </c>
      <c r="X66" s="38"/>
      <c r="Y66" s="38"/>
      <c r="Z66" s="38"/>
      <c r="AA66" s="390"/>
      <c r="AB66" s="655">
        <v>4</v>
      </c>
      <c r="AC66" s="38">
        <v>1969</v>
      </c>
      <c r="AD66" s="91">
        <v>133.80000000000001</v>
      </c>
      <c r="AE66" s="78">
        <v>46</v>
      </c>
    </row>
    <row r="67" spans="1:31" ht="15.75">
      <c r="A67" s="152" t="s">
        <v>142</v>
      </c>
      <c r="B67" s="24">
        <v>1504</v>
      </c>
      <c r="C67" s="43" t="s">
        <v>147</v>
      </c>
      <c r="D67" s="177">
        <v>42</v>
      </c>
      <c r="E67" s="362">
        <v>2</v>
      </c>
      <c r="F67" s="24">
        <v>30</v>
      </c>
      <c r="G67" s="392"/>
      <c r="H67" s="362"/>
      <c r="I67" s="24">
        <v>2</v>
      </c>
      <c r="J67" s="24">
        <v>3</v>
      </c>
      <c r="K67" s="24"/>
      <c r="L67" s="24"/>
      <c r="M67" s="392">
        <v>6</v>
      </c>
      <c r="N67" s="362">
        <v>25</v>
      </c>
      <c r="O67" s="24"/>
      <c r="P67" s="24"/>
      <c r="Q67" s="24"/>
      <c r="R67" s="24"/>
      <c r="S67" s="24"/>
      <c r="T67" s="24"/>
      <c r="U67" s="24"/>
      <c r="V67" s="392"/>
      <c r="W67" s="362">
        <v>50</v>
      </c>
      <c r="X67" s="24"/>
      <c r="Y67" s="24"/>
      <c r="Z67" s="24"/>
      <c r="AA67" s="392"/>
      <c r="AB67" s="655">
        <v>4</v>
      </c>
      <c r="AC67" s="38">
        <v>1995</v>
      </c>
      <c r="AD67" s="91">
        <v>330</v>
      </c>
      <c r="AE67" s="78">
        <v>7</v>
      </c>
    </row>
    <row r="68" spans="1:31" ht="15.75">
      <c r="A68" s="71" t="s">
        <v>142</v>
      </c>
      <c r="B68" s="159">
        <v>1505</v>
      </c>
      <c r="C68" s="73" t="s">
        <v>148</v>
      </c>
      <c r="D68" s="76">
        <v>61</v>
      </c>
      <c r="E68" s="362">
        <v>2</v>
      </c>
      <c r="F68" s="24">
        <v>500</v>
      </c>
      <c r="G68" s="392"/>
      <c r="H68" s="567">
        <v>1</v>
      </c>
      <c r="I68" s="24"/>
      <c r="J68" s="24"/>
      <c r="K68" s="24"/>
      <c r="L68" s="24"/>
      <c r="M68" s="392"/>
      <c r="N68" s="362">
        <v>24</v>
      </c>
      <c r="O68" s="24"/>
      <c r="P68" s="24"/>
      <c r="Q68" s="24"/>
      <c r="R68" s="24"/>
      <c r="S68" s="24"/>
      <c r="T68" s="24"/>
      <c r="U68" s="24"/>
      <c r="V68" s="392"/>
      <c r="W68" s="362">
        <v>50</v>
      </c>
      <c r="X68" s="24"/>
      <c r="Y68" s="24"/>
      <c r="Z68" s="24"/>
      <c r="AA68" s="392"/>
      <c r="AB68" s="655">
        <v>4</v>
      </c>
      <c r="AC68" s="38">
        <v>2000</v>
      </c>
      <c r="AD68" s="91">
        <v>232.88</v>
      </c>
      <c r="AE68" s="78">
        <v>0</v>
      </c>
    </row>
    <row r="69" spans="1:31" ht="15.75">
      <c r="A69" s="71" t="s">
        <v>142</v>
      </c>
      <c r="B69" s="24">
        <v>1506</v>
      </c>
      <c r="C69" s="73" t="s">
        <v>149</v>
      </c>
      <c r="D69" s="76">
        <v>51</v>
      </c>
      <c r="E69" s="362">
        <v>3</v>
      </c>
      <c r="F69" s="24">
        <v>50</v>
      </c>
      <c r="G69" s="392"/>
      <c r="H69" s="362"/>
      <c r="I69" s="24">
        <v>2</v>
      </c>
      <c r="J69" s="24">
        <v>3</v>
      </c>
      <c r="K69" s="24">
        <v>4</v>
      </c>
      <c r="L69" s="24">
        <v>5</v>
      </c>
      <c r="M69" s="392"/>
      <c r="N69" s="362">
        <v>8</v>
      </c>
      <c r="O69" s="24">
        <v>27</v>
      </c>
      <c r="P69" s="24"/>
      <c r="Q69" s="24"/>
      <c r="R69" s="24"/>
      <c r="S69" s="24"/>
      <c r="T69" s="24"/>
      <c r="U69" s="24"/>
      <c r="V69" s="392"/>
      <c r="W69" s="362">
        <v>50</v>
      </c>
      <c r="X69" s="24"/>
      <c r="Y69" s="24"/>
      <c r="Z69" s="24"/>
      <c r="AA69" s="392"/>
      <c r="AB69" s="655">
        <v>4</v>
      </c>
      <c r="AC69" s="38">
        <v>2006</v>
      </c>
      <c r="AD69" s="91">
        <v>0</v>
      </c>
      <c r="AE69" s="78">
        <v>0</v>
      </c>
    </row>
    <row r="70" spans="1:31" ht="15.75">
      <c r="A70" s="71" t="s">
        <v>142</v>
      </c>
      <c r="B70" s="159">
        <v>1507</v>
      </c>
      <c r="C70" s="73" t="s">
        <v>150</v>
      </c>
      <c r="D70" s="76">
        <v>63</v>
      </c>
      <c r="E70" s="362">
        <v>3</v>
      </c>
      <c r="F70" s="24">
        <v>50</v>
      </c>
      <c r="G70" s="392"/>
      <c r="H70" s="362"/>
      <c r="I70" s="24">
        <v>2</v>
      </c>
      <c r="J70" s="24">
        <v>3</v>
      </c>
      <c r="K70" s="24">
        <v>4</v>
      </c>
      <c r="L70" s="24">
        <v>5</v>
      </c>
      <c r="M70" s="392"/>
      <c r="N70" s="362">
        <v>8</v>
      </c>
      <c r="O70" s="24">
        <v>27</v>
      </c>
      <c r="P70" s="24"/>
      <c r="Q70" s="24"/>
      <c r="R70" s="24"/>
      <c r="S70" s="24"/>
      <c r="T70" s="24"/>
      <c r="U70" s="24"/>
      <c r="V70" s="392"/>
      <c r="W70" s="362">
        <v>50</v>
      </c>
      <c r="X70" s="24"/>
      <c r="Y70" s="24"/>
      <c r="Z70" s="24"/>
      <c r="AA70" s="392"/>
      <c r="AB70" s="655">
        <v>4</v>
      </c>
      <c r="AC70" s="38">
        <v>2006</v>
      </c>
      <c r="AD70" s="91">
        <v>0</v>
      </c>
      <c r="AE70" s="78">
        <v>0</v>
      </c>
    </row>
    <row r="71" spans="1:31" ht="15.75">
      <c r="A71" s="178" t="s">
        <v>142</v>
      </c>
      <c r="B71" s="24">
        <v>1508</v>
      </c>
      <c r="C71" s="179" t="s">
        <v>151</v>
      </c>
      <c r="D71" s="180">
        <v>74</v>
      </c>
      <c r="E71" s="692">
        <v>2</v>
      </c>
      <c r="F71" s="159">
        <v>50</v>
      </c>
      <c r="G71" s="690"/>
      <c r="H71" s="692"/>
      <c r="I71" s="159"/>
      <c r="J71" s="159"/>
      <c r="K71" s="159">
        <v>4</v>
      </c>
      <c r="L71" s="159"/>
      <c r="M71" s="690"/>
      <c r="N71" s="692">
        <v>21</v>
      </c>
      <c r="O71" s="159"/>
      <c r="P71" s="159"/>
      <c r="Q71" s="159"/>
      <c r="R71" s="159"/>
      <c r="S71" s="159"/>
      <c r="T71" s="159"/>
      <c r="U71" s="159"/>
      <c r="V71" s="690"/>
      <c r="W71" s="692">
        <v>50</v>
      </c>
      <c r="X71" s="159"/>
      <c r="Y71" s="159"/>
      <c r="Z71" s="159"/>
      <c r="AA71" s="690"/>
      <c r="AB71" s="654">
        <v>4</v>
      </c>
      <c r="AC71" s="30">
        <v>1974</v>
      </c>
      <c r="AD71" s="181">
        <v>4.25</v>
      </c>
      <c r="AE71" s="182">
        <v>1</v>
      </c>
    </row>
    <row r="72" spans="1:31" ht="15.75">
      <c r="A72" s="152" t="s">
        <v>142</v>
      </c>
      <c r="B72" s="159">
        <v>1509</v>
      </c>
      <c r="C72" s="43" t="s">
        <v>152</v>
      </c>
      <c r="D72" s="177">
        <v>11</v>
      </c>
      <c r="E72" s="567">
        <v>2</v>
      </c>
      <c r="F72" s="38">
        <v>50</v>
      </c>
      <c r="G72" s="390"/>
      <c r="H72" s="567">
        <v>1</v>
      </c>
      <c r="I72" s="38"/>
      <c r="J72" s="38"/>
      <c r="K72" s="38"/>
      <c r="L72" s="38"/>
      <c r="M72" s="390"/>
      <c r="N72" s="567">
        <v>22</v>
      </c>
      <c r="O72" s="38"/>
      <c r="P72" s="38"/>
      <c r="Q72" s="38"/>
      <c r="R72" s="38"/>
      <c r="S72" s="38"/>
      <c r="T72" s="38"/>
      <c r="U72" s="38"/>
      <c r="V72" s="390"/>
      <c r="W72" s="567">
        <v>30</v>
      </c>
      <c r="X72" s="38"/>
      <c r="Y72" s="38"/>
      <c r="Z72" s="38"/>
      <c r="AA72" s="390"/>
      <c r="AB72" s="655">
        <v>4</v>
      </c>
      <c r="AC72" s="38"/>
      <c r="AD72" s="91">
        <v>9.6</v>
      </c>
      <c r="AE72" s="78">
        <v>15</v>
      </c>
    </row>
    <row r="73" spans="1:31" ht="16.5" thickBot="1">
      <c r="A73" s="183" t="s">
        <v>142</v>
      </c>
      <c r="B73" s="18">
        <v>1510</v>
      </c>
      <c r="C73" s="184" t="s">
        <v>153</v>
      </c>
      <c r="D73" s="186">
        <v>12</v>
      </c>
      <c r="E73" s="364">
        <v>2</v>
      </c>
      <c r="F73" s="185">
        <v>100</v>
      </c>
      <c r="G73" s="693"/>
      <c r="H73" s="364">
        <v>1</v>
      </c>
      <c r="I73" s="185"/>
      <c r="J73" s="185"/>
      <c r="K73" s="185"/>
      <c r="L73" s="185"/>
      <c r="M73" s="693"/>
      <c r="N73" s="364">
        <v>21</v>
      </c>
      <c r="O73" s="185"/>
      <c r="P73" s="185"/>
      <c r="Q73" s="185"/>
      <c r="R73" s="185"/>
      <c r="S73" s="185"/>
      <c r="T73" s="185"/>
      <c r="U73" s="185"/>
      <c r="V73" s="693"/>
      <c r="W73" s="364">
        <v>50</v>
      </c>
      <c r="X73" s="185"/>
      <c r="Y73" s="185"/>
      <c r="Z73" s="185"/>
      <c r="AA73" s="693"/>
      <c r="AB73" s="663">
        <v>1</v>
      </c>
      <c r="AC73" s="185">
        <v>2018</v>
      </c>
      <c r="AD73" s="187" t="s">
        <v>154</v>
      </c>
      <c r="AE73" s="188" t="s">
        <v>154</v>
      </c>
    </row>
    <row r="74" spans="1:31" ht="15.75">
      <c r="A74" s="54" t="s">
        <v>155</v>
      </c>
      <c r="B74" s="10">
        <v>1601</v>
      </c>
      <c r="C74" s="11" t="s">
        <v>156</v>
      </c>
      <c r="D74" s="68">
        <v>21</v>
      </c>
      <c r="E74" s="606">
        <v>1</v>
      </c>
      <c r="F74" s="10">
        <v>50</v>
      </c>
      <c r="G74" s="345">
        <v>40</v>
      </c>
      <c r="H74" s="723"/>
      <c r="I74" s="10">
        <v>2</v>
      </c>
      <c r="J74" s="10">
        <v>3</v>
      </c>
      <c r="K74" s="544"/>
      <c r="L74" s="10"/>
      <c r="M74" s="345">
        <v>6</v>
      </c>
      <c r="N74" s="606">
        <v>2</v>
      </c>
      <c r="O74" s="10"/>
      <c r="P74" s="10"/>
      <c r="Q74" s="10"/>
      <c r="R74" s="10"/>
      <c r="S74" s="10"/>
      <c r="T74" s="10"/>
      <c r="U74" s="10"/>
      <c r="V74" s="345"/>
      <c r="W74" s="606">
        <v>25</v>
      </c>
      <c r="X74" s="10"/>
      <c r="Y74" s="10"/>
      <c r="Z74" s="10"/>
      <c r="AA74" s="345"/>
      <c r="AB74" s="738">
        <v>4</v>
      </c>
      <c r="AC74" s="148">
        <v>1949</v>
      </c>
      <c r="AD74" s="189">
        <v>71.534999999999997</v>
      </c>
      <c r="AE74" s="190">
        <v>47</v>
      </c>
    </row>
    <row r="75" spans="1:31" ht="15.75">
      <c r="A75" s="55" t="s">
        <v>155</v>
      </c>
      <c r="B75" s="22">
        <v>1602</v>
      </c>
      <c r="C75" s="23" t="s">
        <v>157</v>
      </c>
      <c r="D75" s="76">
        <v>52</v>
      </c>
      <c r="E75" s="57">
        <v>1</v>
      </c>
      <c r="F75" s="22">
        <v>75</v>
      </c>
      <c r="G75" s="329">
        <v>5</v>
      </c>
      <c r="H75" s="713"/>
      <c r="I75" s="22">
        <v>2</v>
      </c>
      <c r="J75" s="22">
        <v>3</v>
      </c>
      <c r="K75" s="22"/>
      <c r="L75" s="22"/>
      <c r="M75" s="329"/>
      <c r="N75" s="57">
        <v>8</v>
      </c>
      <c r="O75" s="22"/>
      <c r="P75" s="22"/>
      <c r="Q75" s="22"/>
      <c r="R75" s="22"/>
      <c r="S75" s="22"/>
      <c r="T75" s="22"/>
      <c r="U75" s="22"/>
      <c r="V75" s="329"/>
      <c r="W75" s="57">
        <v>25</v>
      </c>
      <c r="X75" s="22"/>
      <c r="Y75" s="22"/>
      <c r="Z75" s="22"/>
      <c r="AA75" s="329"/>
      <c r="AB75" s="737">
        <v>4</v>
      </c>
      <c r="AC75" s="39">
        <v>1986</v>
      </c>
      <c r="AD75" s="192">
        <v>4.125</v>
      </c>
      <c r="AE75" s="193">
        <v>1</v>
      </c>
    </row>
    <row r="76" spans="1:31" ht="15.75">
      <c r="A76" s="55" t="s">
        <v>155</v>
      </c>
      <c r="B76" s="22">
        <v>1603</v>
      </c>
      <c r="C76" s="23" t="s">
        <v>158</v>
      </c>
      <c r="D76" s="76">
        <v>52</v>
      </c>
      <c r="E76" s="57">
        <v>1</v>
      </c>
      <c r="F76" s="22">
        <v>75</v>
      </c>
      <c r="G76" s="329">
        <v>33</v>
      </c>
      <c r="H76" s="713"/>
      <c r="I76" s="22">
        <v>2</v>
      </c>
      <c r="J76" s="22">
        <v>3</v>
      </c>
      <c r="K76" s="22"/>
      <c r="L76" s="22"/>
      <c r="M76" s="329"/>
      <c r="N76" s="57">
        <v>8</v>
      </c>
      <c r="O76" s="22"/>
      <c r="P76" s="22"/>
      <c r="Q76" s="22"/>
      <c r="R76" s="22"/>
      <c r="S76" s="22"/>
      <c r="T76" s="22"/>
      <c r="U76" s="22"/>
      <c r="V76" s="329"/>
      <c r="W76" s="57">
        <v>25</v>
      </c>
      <c r="X76" s="22"/>
      <c r="Y76" s="22"/>
      <c r="Z76" s="22"/>
      <c r="AA76" s="329"/>
      <c r="AB76" s="737">
        <v>4</v>
      </c>
      <c r="AC76" s="39">
        <v>1969</v>
      </c>
      <c r="AD76" s="192">
        <v>33.369999999999997</v>
      </c>
      <c r="AE76" s="193">
        <v>2</v>
      </c>
    </row>
    <row r="77" spans="1:31" ht="15.75">
      <c r="A77" s="55" t="s">
        <v>155</v>
      </c>
      <c r="B77" s="22">
        <v>1604</v>
      </c>
      <c r="C77" s="23" t="s">
        <v>159</v>
      </c>
      <c r="D77" s="76">
        <v>52</v>
      </c>
      <c r="E77" s="57">
        <v>1</v>
      </c>
      <c r="F77" s="22">
        <v>25</v>
      </c>
      <c r="G77" s="329"/>
      <c r="H77" s="713"/>
      <c r="I77" s="22">
        <v>2</v>
      </c>
      <c r="J77" s="22"/>
      <c r="K77" s="22"/>
      <c r="L77" s="22"/>
      <c r="M77" s="329"/>
      <c r="N77" s="57">
        <v>8</v>
      </c>
      <c r="O77" s="22"/>
      <c r="P77" s="22"/>
      <c r="Q77" s="22"/>
      <c r="R77" s="22"/>
      <c r="S77" s="22"/>
      <c r="T77" s="22"/>
      <c r="U77" s="22"/>
      <c r="V77" s="329"/>
      <c r="W77" s="57">
        <v>50</v>
      </c>
      <c r="X77" s="22"/>
      <c r="Y77" s="22"/>
      <c r="Z77" s="22"/>
      <c r="AA77" s="329"/>
      <c r="AB77" s="737">
        <v>4</v>
      </c>
      <c r="AC77" s="39">
        <v>2000</v>
      </c>
      <c r="AD77" s="192">
        <v>9</v>
      </c>
      <c r="AE77" s="193">
        <v>2</v>
      </c>
    </row>
    <row r="78" spans="1:31" ht="15.75">
      <c r="A78" s="55" t="s">
        <v>155</v>
      </c>
      <c r="B78" s="22">
        <v>1605</v>
      </c>
      <c r="C78" s="23" t="s">
        <v>160</v>
      </c>
      <c r="D78" s="76">
        <v>21</v>
      </c>
      <c r="E78" s="57">
        <v>1</v>
      </c>
      <c r="F78" s="22">
        <v>40</v>
      </c>
      <c r="G78" s="329"/>
      <c r="H78" s="713"/>
      <c r="I78" s="22">
        <v>2</v>
      </c>
      <c r="J78" s="22">
        <v>3</v>
      </c>
      <c r="K78" s="22"/>
      <c r="L78" s="22"/>
      <c r="M78" s="329"/>
      <c r="N78" s="57">
        <v>2</v>
      </c>
      <c r="O78" s="22"/>
      <c r="P78" s="22"/>
      <c r="Q78" s="22"/>
      <c r="R78" s="22"/>
      <c r="S78" s="22"/>
      <c r="T78" s="22"/>
      <c r="U78" s="22"/>
      <c r="V78" s="329"/>
      <c r="W78" s="57">
        <v>25</v>
      </c>
      <c r="X78" s="22"/>
      <c r="Y78" s="22"/>
      <c r="Z78" s="22"/>
      <c r="AA78" s="329"/>
      <c r="AB78" s="737">
        <v>4</v>
      </c>
      <c r="AC78" s="39">
        <v>1973</v>
      </c>
      <c r="AD78" s="192">
        <v>0</v>
      </c>
      <c r="AE78" s="193">
        <v>0</v>
      </c>
    </row>
    <row r="79" spans="1:31" ht="15.75">
      <c r="A79" s="55" t="s">
        <v>155</v>
      </c>
      <c r="B79" s="22">
        <v>1606</v>
      </c>
      <c r="C79" s="23" t="s">
        <v>161</v>
      </c>
      <c r="D79" s="76">
        <v>63</v>
      </c>
      <c r="E79" s="57">
        <v>1</v>
      </c>
      <c r="F79" s="22">
        <v>50</v>
      </c>
      <c r="G79" s="329"/>
      <c r="H79" s="713"/>
      <c r="I79" s="22">
        <v>2</v>
      </c>
      <c r="J79" s="22"/>
      <c r="K79" s="22"/>
      <c r="L79" s="22"/>
      <c r="M79" s="329"/>
      <c r="N79" s="57">
        <v>24</v>
      </c>
      <c r="O79" s="22"/>
      <c r="P79" s="22"/>
      <c r="Q79" s="22"/>
      <c r="R79" s="22"/>
      <c r="S79" s="22"/>
      <c r="T79" s="22"/>
      <c r="U79" s="22"/>
      <c r="V79" s="329"/>
      <c r="W79" s="57">
        <v>60</v>
      </c>
      <c r="X79" s="22"/>
      <c r="Y79" s="22"/>
      <c r="Z79" s="22"/>
      <c r="AA79" s="329"/>
      <c r="AB79" s="737">
        <v>4</v>
      </c>
      <c r="AC79" s="39">
        <v>2006</v>
      </c>
      <c r="AD79" s="192">
        <v>0</v>
      </c>
      <c r="AE79" s="193">
        <v>0</v>
      </c>
    </row>
    <row r="80" spans="1:31" ht="16.5" thickBot="1">
      <c r="A80" s="485" t="s">
        <v>155</v>
      </c>
      <c r="B80" s="16">
        <v>1607</v>
      </c>
      <c r="C80" s="17" t="s">
        <v>162</v>
      </c>
      <c r="D80" s="84">
        <v>14</v>
      </c>
      <c r="E80" s="61">
        <v>1</v>
      </c>
      <c r="F80" s="16">
        <v>500</v>
      </c>
      <c r="G80" s="336"/>
      <c r="H80" s="724"/>
      <c r="I80" s="16">
        <v>2</v>
      </c>
      <c r="J80" s="16"/>
      <c r="K80" s="16"/>
      <c r="L80" s="16"/>
      <c r="M80" s="336"/>
      <c r="N80" s="61">
        <v>24</v>
      </c>
      <c r="O80" s="16"/>
      <c r="P80" s="16"/>
      <c r="Q80" s="16"/>
      <c r="R80" s="16"/>
      <c r="S80" s="16"/>
      <c r="T80" s="16"/>
      <c r="U80" s="16"/>
      <c r="V80" s="336"/>
      <c r="W80" s="61">
        <v>60</v>
      </c>
      <c r="X80" s="16"/>
      <c r="Y80" s="16"/>
      <c r="Z80" s="16"/>
      <c r="AA80" s="336"/>
      <c r="AB80" s="739">
        <v>4</v>
      </c>
      <c r="AC80" s="195">
        <v>1992</v>
      </c>
      <c r="AD80" s="196">
        <v>24.45</v>
      </c>
      <c r="AE80" s="197">
        <v>3</v>
      </c>
    </row>
    <row r="81" spans="1:31" ht="15.75">
      <c r="A81" s="54" t="s">
        <v>163</v>
      </c>
      <c r="B81" s="10">
        <v>1701</v>
      </c>
      <c r="C81" s="11" t="s">
        <v>164</v>
      </c>
      <c r="D81" s="68">
        <v>21</v>
      </c>
      <c r="E81" s="606">
        <v>1</v>
      </c>
      <c r="F81" s="12">
        <v>40</v>
      </c>
      <c r="G81" s="671"/>
      <c r="H81" s="606"/>
      <c r="I81" s="10">
        <v>2</v>
      </c>
      <c r="J81" s="10">
        <v>3</v>
      </c>
      <c r="K81" s="10"/>
      <c r="L81" s="10"/>
      <c r="M81" s="345"/>
      <c r="N81" s="606">
        <v>3</v>
      </c>
      <c r="O81" s="10">
        <v>4</v>
      </c>
      <c r="P81" s="10">
        <v>5</v>
      </c>
      <c r="Q81" s="10">
        <v>7</v>
      </c>
      <c r="R81" s="10"/>
      <c r="S81" s="10"/>
      <c r="T81" s="10"/>
      <c r="U81" s="10"/>
      <c r="V81" s="345"/>
      <c r="W81" s="606">
        <v>23</v>
      </c>
      <c r="X81" s="10">
        <v>24</v>
      </c>
      <c r="Y81" s="10"/>
      <c r="Z81" s="10"/>
      <c r="AA81" s="345"/>
      <c r="AB81" s="651">
        <v>4</v>
      </c>
      <c r="AC81" s="10">
        <v>1949</v>
      </c>
      <c r="AD81" s="199">
        <v>16</v>
      </c>
      <c r="AE81" s="14">
        <v>5</v>
      </c>
    </row>
    <row r="82" spans="1:31" ht="15.75">
      <c r="A82" s="55" t="s">
        <v>163</v>
      </c>
      <c r="B82" s="22">
        <v>1702</v>
      </c>
      <c r="C82" s="23" t="s">
        <v>165</v>
      </c>
      <c r="D82" s="76">
        <v>21</v>
      </c>
      <c r="E82" s="57">
        <v>1</v>
      </c>
      <c r="F82" s="24">
        <v>200</v>
      </c>
      <c r="G82" s="392"/>
      <c r="H82" s="57"/>
      <c r="I82" s="22">
        <v>2</v>
      </c>
      <c r="J82" s="22">
        <v>3</v>
      </c>
      <c r="K82" s="22"/>
      <c r="L82" s="22"/>
      <c r="M82" s="329">
        <v>6</v>
      </c>
      <c r="N82" s="57">
        <v>2</v>
      </c>
      <c r="O82" s="22"/>
      <c r="P82" s="22"/>
      <c r="Q82" s="22"/>
      <c r="R82" s="22"/>
      <c r="S82" s="22"/>
      <c r="T82" s="22"/>
      <c r="U82" s="22"/>
      <c r="V82" s="329"/>
      <c r="W82" s="57">
        <v>22</v>
      </c>
      <c r="X82" s="22"/>
      <c r="Y82" s="22"/>
      <c r="Z82" s="22"/>
      <c r="AA82" s="329"/>
      <c r="AB82" s="653">
        <v>4</v>
      </c>
      <c r="AC82" s="22">
        <v>2014</v>
      </c>
      <c r="AD82" s="41">
        <v>30</v>
      </c>
      <c r="AE82" s="26">
        <v>0</v>
      </c>
    </row>
    <row r="83" spans="1:31" ht="16.5" thickBot="1">
      <c r="A83" s="485" t="s">
        <v>163</v>
      </c>
      <c r="B83" s="16">
        <v>1703</v>
      </c>
      <c r="C83" s="17" t="s">
        <v>166</v>
      </c>
      <c r="D83" s="84">
        <v>42</v>
      </c>
      <c r="E83" s="61">
        <v>2</v>
      </c>
      <c r="F83" s="18">
        <v>100</v>
      </c>
      <c r="G83" s="533"/>
      <c r="H83" s="61">
        <v>1</v>
      </c>
      <c r="I83" s="16"/>
      <c r="J83" s="16"/>
      <c r="K83" s="16"/>
      <c r="L83" s="16"/>
      <c r="M83" s="336"/>
      <c r="N83" s="61">
        <v>22</v>
      </c>
      <c r="O83" s="16">
        <v>25</v>
      </c>
      <c r="P83" s="16"/>
      <c r="Q83" s="16"/>
      <c r="R83" s="16"/>
      <c r="S83" s="16"/>
      <c r="T83" s="16"/>
      <c r="U83" s="16"/>
      <c r="V83" s="336"/>
      <c r="W83" s="61">
        <v>50</v>
      </c>
      <c r="X83" s="16"/>
      <c r="Y83" s="16"/>
      <c r="Z83" s="16"/>
      <c r="AA83" s="336"/>
      <c r="AB83" s="652">
        <v>1</v>
      </c>
      <c r="AC83" s="16">
        <v>2018</v>
      </c>
      <c r="AD83" s="201">
        <v>2.8</v>
      </c>
      <c r="AE83" s="20">
        <v>0</v>
      </c>
    </row>
    <row r="84" spans="1:31" ht="15.75">
      <c r="A84" s="54" t="s">
        <v>167</v>
      </c>
      <c r="B84" s="10">
        <v>1801</v>
      </c>
      <c r="C84" s="11" t="s">
        <v>168</v>
      </c>
      <c r="D84" s="68">
        <v>33</v>
      </c>
      <c r="E84" s="606">
        <v>3</v>
      </c>
      <c r="F84" s="12">
        <v>100</v>
      </c>
      <c r="G84" s="671"/>
      <c r="H84" s="606">
        <v>1</v>
      </c>
      <c r="I84" s="10"/>
      <c r="J84" s="10"/>
      <c r="K84" s="10"/>
      <c r="L84" s="10"/>
      <c r="M84" s="345"/>
      <c r="N84" s="606">
        <v>7</v>
      </c>
      <c r="O84" s="10">
        <v>25</v>
      </c>
      <c r="P84" s="10"/>
      <c r="Q84" s="10"/>
      <c r="R84" s="10"/>
      <c r="S84" s="10"/>
      <c r="T84" s="10"/>
      <c r="U84" s="10"/>
      <c r="V84" s="345"/>
      <c r="W84" s="606">
        <v>40</v>
      </c>
      <c r="X84" s="10"/>
      <c r="Y84" s="10"/>
      <c r="Z84" s="10"/>
      <c r="AA84" s="345"/>
      <c r="AB84" s="651">
        <v>4</v>
      </c>
      <c r="AC84" s="10">
        <v>1979</v>
      </c>
      <c r="AD84" s="199">
        <v>23</v>
      </c>
      <c r="AE84" s="14">
        <v>2</v>
      </c>
    </row>
    <row r="85" spans="1:31" ht="15.75">
      <c r="A85" s="55" t="s">
        <v>167</v>
      </c>
      <c r="B85" s="22">
        <v>1802</v>
      </c>
      <c r="C85" s="23" t="s">
        <v>169</v>
      </c>
      <c r="D85" s="76">
        <v>35</v>
      </c>
      <c r="E85" s="57">
        <v>3</v>
      </c>
      <c r="F85" s="24">
        <v>100</v>
      </c>
      <c r="G85" s="392"/>
      <c r="H85" s="57">
        <v>1</v>
      </c>
      <c r="I85" s="22"/>
      <c r="J85" s="22"/>
      <c r="K85" s="22"/>
      <c r="L85" s="22"/>
      <c r="M85" s="329"/>
      <c r="N85" s="57">
        <v>7</v>
      </c>
      <c r="O85" s="22">
        <v>25</v>
      </c>
      <c r="P85" s="22"/>
      <c r="Q85" s="22"/>
      <c r="R85" s="22"/>
      <c r="S85" s="22"/>
      <c r="T85" s="22"/>
      <c r="U85" s="22"/>
      <c r="V85" s="329"/>
      <c r="W85" s="57">
        <v>40</v>
      </c>
      <c r="X85" s="22"/>
      <c r="Y85" s="22"/>
      <c r="Z85" s="22"/>
      <c r="AA85" s="329"/>
      <c r="AB85" s="653">
        <v>4</v>
      </c>
      <c r="AC85" s="22">
        <v>1979</v>
      </c>
      <c r="AD85" s="41">
        <v>4</v>
      </c>
      <c r="AE85" s="26">
        <v>4</v>
      </c>
    </row>
    <row r="86" spans="1:31" ht="15.75">
      <c r="A86" s="55" t="s">
        <v>167</v>
      </c>
      <c r="B86" s="22">
        <v>1803</v>
      </c>
      <c r="C86" s="23" t="s">
        <v>170</v>
      </c>
      <c r="D86" s="76">
        <v>21</v>
      </c>
      <c r="E86" s="57">
        <v>1</v>
      </c>
      <c r="F86" s="24">
        <v>92</v>
      </c>
      <c r="G86" s="392">
        <v>75</v>
      </c>
      <c r="H86" s="57">
        <v>1</v>
      </c>
      <c r="I86" s="22"/>
      <c r="J86" s="22"/>
      <c r="K86" s="22"/>
      <c r="L86" s="22"/>
      <c r="M86" s="329"/>
      <c r="N86" s="57">
        <v>3</v>
      </c>
      <c r="O86" s="22">
        <v>6</v>
      </c>
      <c r="P86" s="22">
        <v>7</v>
      </c>
      <c r="Q86" s="22"/>
      <c r="R86" s="22"/>
      <c r="S86" s="22"/>
      <c r="T86" s="22"/>
      <c r="U86" s="22"/>
      <c r="V86" s="329"/>
      <c r="W86" s="57">
        <v>26</v>
      </c>
      <c r="X86" s="22"/>
      <c r="Y86" s="22"/>
      <c r="Z86" s="22"/>
      <c r="AA86" s="329"/>
      <c r="AB86" s="653">
        <v>4</v>
      </c>
      <c r="AC86" s="22">
        <v>2001</v>
      </c>
      <c r="AD86" s="41">
        <v>49.8</v>
      </c>
      <c r="AE86" s="26">
        <v>6</v>
      </c>
    </row>
    <row r="87" spans="1:31" ht="15.75">
      <c r="A87" s="55" t="s">
        <v>167</v>
      </c>
      <c r="B87" s="22">
        <v>1804</v>
      </c>
      <c r="C87" s="23" t="s">
        <v>171</v>
      </c>
      <c r="D87" s="76">
        <v>21</v>
      </c>
      <c r="E87" s="57">
        <v>1</v>
      </c>
      <c r="F87" s="24">
        <v>50</v>
      </c>
      <c r="G87" s="392">
        <v>30</v>
      </c>
      <c r="H87" s="57"/>
      <c r="I87" s="22">
        <v>2</v>
      </c>
      <c r="J87" s="22">
        <v>3</v>
      </c>
      <c r="K87" s="22"/>
      <c r="L87" s="22"/>
      <c r="M87" s="329"/>
      <c r="N87" s="57">
        <v>1</v>
      </c>
      <c r="O87" s="22"/>
      <c r="P87" s="22"/>
      <c r="Q87" s="22"/>
      <c r="R87" s="22"/>
      <c r="S87" s="22"/>
      <c r="T87" s="22"/>
      <c r="U87" s="22"/>
      <c r="V87" s="329"/>
      <c r="W87" s="57">
        <v>25</v>
      </c>
      <c r="X87" s="22"/>
      <c r="Y87" s="22"/>
      <c r="Z87" s="22"/>
      <c r="AA87" s="329"/>
      <c r="AB87" s="653">
        <v>4</v>
      </c>
      <c r="AC87" s="22">
        <v>1993</v>
      </c>
      <c r="AD87" s="41">
        <v>102.72</v>
      </c>
      <c r="AE87" s="504" t="s">
        <v>172</v>
      </c>
    </row>
    <row r="88" spans="1:31" ht="15.75">
      <c r="A88" s="55" t="s">
        <v>167</v>
      </c>
      <c r="B88" s="22">
        <v>1805</v>
      </c>
      <c r="C88" s="23" t="s">
        <v>173</v>
      </c>
      <c r="D88" s="76">
        <v>42</v>
      </c>
      <c r="E88" s="57">
        <v>2</v>
      </c>
      <c r="F88" s="24">
        <v>50</v>
      </c>
      <c r="G88" s="392"/>
      <c r="H88" s="57"/>
      <c r="I88" s="22">
        <v>2</v>
      </c>
      <c r="J88" s="22"/>
      <c r="K88" s="22"/>
      <c r="L88" s="22"/>
      <c r="M88" s="329"/>
      <c r="N88" s="57">
        <v>25</v>
      </c>
      <c r="O88" s="22"/>
      <c r="P88" s="22"/>
      <c r="Q88" s="22"/>
      <c r="R88" s="22"/>
      <c r="S88" s="22"/>
      <c r="T88" s="22"/>
      <c r="U88" s="22"/>
      <c r="V88" s="329"/>
      <c r="W88" s="57">
        <v>50</v>
      </c>
      <c r="X88" s="22"/>
      <c r="Y88" s="22"/>
      <c r="Z88" s="22"/>
      <c r="AA88" s="329"/>
      <c r="AB88" s="653">
        <v>4</v>
      </c>
      <c r="AC88" s="22">
        <v>2001</v>
      </c>
      <c r="AD88" s="41">
        <v>29.54</v>
      </c>
      <c r="AE88" s="26">
        <v>55</v>
      </c>
    </row>
    <row r="89" spans="1:31" ht="15.75">
      <c r="A89" s="55" t="s">
        <v>167</v>
      </c>
      <c r="B89" s="22">
        <v>1806</v>
      </c>
      <c r="C89" s="23" t="s">
        <v>174</v>
      </c>
      <c r="D89" s="76">
        <v>11</v>
      </c>
      <c r="E89" s="57">
        <v>2</v>
      </c>
      <c r="F89" s="24">
        <v>50</v>
      </c>
      <c r="G89" s="392"/>
      <c r="H89" s="57"/>
      <c r="I89" s="22">
        <v>2</v>
      </c>
      <c r="J89" s="22">
        <v>3</v>
      </c>
      <c r="K89" s="22"/>
      <c r="L89" s="22"/>
      <c r="M89" s="329"/>
      <c r="N89" s="57">
        <v>21</v>
      </c>
      <c r="O89" s="22">
        <v>22</v>
      </c>
      <c r="P89" s="22"/>
      <c r="Q89" s="22"/>
      <c r="R89" s="22"/>
      <c r="S89" s="22"/>
      <c r="T89" s="22"/>
      <c r="U89" s="22"/>
      <c r="V89" s="329"/>
      <c r="W89" s="57">
        <v>30</v>
      </c>
      <c r="X89" s="22"/>
      <c r="Y89" s="22"/>
      <c r="Z89" s="22"/>
      <c r="AA89" s="329"/>
      <c r="AB89" s="653">
        <v>4</v>
      </c>
      <c r="AC89" s="22">
        <v>1992</v>
      </c>
      <c r="AD89" s="41">
        <v>10.4</v>
      </c>
      <c r="AE89" s="26">
        <v>3</v>
      </c>
    </row>
    <row r="90" spans="1:31" ht="16.5" thickBot="1">
      <c r="A90" s="485" t="s">
        <v>167</v>
      </c>
      <c r="B90" s="16">
        <v>1807</v>
      </c>
      <c r="C90" s="17" t="s">
        <v>175</v>
      </c>
      <c r="D90" s="84">
        <v>37</v>
      </c>
      <c r="E90" s="61">
        <v>1</v>
      </c>
      <c r="F90" s="18">
        <v>40</v>
      </c>
      <c r="G90" s="533">
        <v>25</v>
      </c>
      <c r="H90" s="725"/>
      <c r="I90" s="16">
        <v>2</v>
      </c>
      <c r="J90" s="16">
        <v>3</v>
      </c>
      <c r="K90" s="16"/>
      <c r="L90" s="16">
        <v>5</v>
      </c>
      <c r="M90" s="336"/>
      <c r="N90" s="61">
        <v>10</v>
      </c>
      <c r="O90" s="16"/>
      <c r="P90" s="16"/>
      <c r="Q90" s="16"/>
      <c r="R90" s="16"/>
      <c r="S90" s="16"/>
      <c r="T90" s="16"/>
      <c r="U90" s="16"/>
      <c r="V90" s="336"/>
      <c r="W90" s="61">
        <v>50</v>
      </c>
      <c r="X90" s="16"/>
      <c r="Y90" s="16"/>
      <c r="Z90" s="16"/>
      <c r="AA90" s="336"/>
      <c r="AB90" s="652">
        <v>4</v>
      </c>
      <c r="AC90" s="16">
        <v>1978</v>
      </c>
      <c r="AD90" s="201">
        <v>10</v>
      </c>
      <c r="AE90" s="489" t="s">
        <v>172</v>
      </c>
    </row>
    <row r="91" spans="1:31" ht="15.75">
      <c r="A91" s="54" t="s">
        <v>176</v>
      </c>
      <c r="B91" s="10">
        <v>1901</v>
      </c>
      <c r="C91" s="11" t="s">
        <v>177</v>
      </c>
      <c r="D91" s="68">
        <v>53</v>
      </c>
      <c r="E91" s="606">
        <v>1</v>
      </c>
      <c r="F91" s="10">
        <v>30</v>
      </c>
      <c r="G91" s="694"/>
      <c r="H91" s="606"/>
      <c r="I91" s="10">
        <v>2</v>
      </c>
      <c r="J91" s="10">
        <v>3</v>
      </c>
      <c r="K91" s="10">
        <v>4</v>
      </c>
      <c r="L91" s="10">
        <v>5</v>
      </c>
      <c r="M91" s="345">
        <v>6</v>
      </c>
      <c r="N91" s="606">
        <v>9</v>
      </c>
      <c r="O91" s="10"/>
      <c r="P91" s="10"/>
      <c r="Q91" s="10"/>
      <c r="R91" s="10"/>
      <c r="S91" s="10"/>
      <c r="T91" s="10"/>
      <c r="U91" s="10"/>
      <c r="V91" s="345"/>
      <c r="W91" s="606">
        <v>50</v>
      </c>
      <c r="X91" s="10"/>
      <c r="Y91" s="10"/>
      <c r="Z91" s="10"/>
      <c r="AA91" s="345"/>
      <c r="AB91" s="734">
        <v>4</v>
      </c>
      <c r="AC91" s="10">
        <v>2002</v>
      </c>
      <c r="AD91" s="202">
        <v>25</v>
      </c>
      <c r="AE91" s="203">
        <v>4</v>
      </c>
    </row>
    <row r="92" spans="1:31" ht="15.75">
      <c r="A92" s="55" t="s">
        <v>176</v>
      </c>
      <c r="B92" s="22">
        <v>1902</v>
      </c>
      <c r="C92" s="23" t="s">
        <v>178</v>
      </c>
      <c r="D92" s="76">
        <v>23</v>
      </c>
      <c r="E92" s="57">
        <v>1</v>
      </c>
      <c r="F92" s="22">
        <v>50</v>
      </c>
      <c r="G92" s="695"/>
      <c r="H92" s="57"/>
      <c r="I92" s="22">
        <v>2</v>
      </c>
      <c r="J92" s="22">
        <v>3</v>
      </c>
      <c r="K92" s="545"/>
      <c r="L92" s="22"/>
      <c r="M92" s="329">
        <v>6</v>
      </c>
      <c r="N92" s="57">
        <v>3</v>
      </c>
      <c r="O92" s="22">
        <v>4</v>
      </c>
      <c r="P92" s="22">
        <v>5</v>
      </c>
      <c r="Q92" s="22"/>
      <c r="R92" s="22"/>
      <c r="S92" s="22"/>
      <c r="T92" s="22"/>
      <c r="U92" s="22"/>
      <c r="V92" s="329"/>
      <c r="W92" s="57">
        <v>50</v>
      </c>
      <c r="X92" s="22"/>
      <c r="Y92" s="22"/>
      <c r="Z92" s="22"/>
      <c r="AA92" s="329"/>
      <c r="AB92" s="740">
        <v>4</v>
      </c>
      <c r="AC92" s="22">
        <v>2006</v>
      </c>
      <c r="AD92" s="204">
        <v>100</v>
      </c>
      <c r="AE92" s="205">
        <v>18</v>
      </c>
    </row>
    <row r="93" spans="1:31" ht="15.75">
      <c r="A93" s="55" t="s">
        <v>176</v>
      </c>
      <c r="B93" s="22">
        <v>1903</v>
      </c>
      <c r="C93" s="23" t="s">
        <v>179</v>
      </c>
      <c r="D93" s="76">
        <v>15</v>
      </c>
      <c r="E93" s="57">
        <v>2</v>
      </c>
      <c r="F93" s="22">
        <v>200</v>
      </c>
      <c r="G93" s="696"/>
      <c r="H93" s="57">
        <v>1</v>
      </c>
      <c r="I93" s="22"/>
      <c r="J93" s="22"/>
      <c r="K93" s="22"/>
      <c r="L93" s="22"/>
      <c r="M93" s="329"/>
      <c r="N93" s="57">
        <v>24</v>
      </c>
      <c r="O93" s="22"/>
      <c r="P93" s="22"/>
      <c r="Q93" s="22"/>
      <c r="R93" s="22"/>
      <c r="S93" s="22"/>
      <c r="T93" s="22"/>
      <c r="U93" s="22"/>
      <c r="V93" s="329"/>
      <c r="W93" s="57">
        <v>50</v>
      </c>
      <c r="X93" s="22"/>
      <c r="Y93" s="22"/>
      <c r="Z93" s="22"/>
      <c r="AA93" s="329"/>
      <c r="AB93" s="740">
        <v>4</v>
      </c>
      <c r="AC93" s="22">
        <v>2008</v>
      </c>
      <c r="AD93" s="204">
        <v>15</v>
      </c>
      <c r="AE93" s="205">
        <v>7</v>
      </c>
    </row>
    <row r="94" spans="1:31" ht="15.75">
      <c r="A94" s="55" t="s">
        <v>176</v>
      </c>
      <c r="B94" s="22">
        <v>1904</v>
      </c>
      <c r="C94" s="23" t="s">
        <v>180</v>
      </c>
      <c r="D94" s="76">
        <v>25</v>
      </c>
      <c r="E94" s="57">
        <v>1</v>
      </c>
      <c r="F94" s="22">
        <v>50</v>
      </c>
      <c r="G94" s="695"/>
      <c r="H94" s="57"/>
      <c r="I94" s="22">
        <v>2</v>
      </c>
      <c r="J94" s="22">
        <v>3</v>
      </c>
      <c r="K94" s="22"/>
      <c r="L94" s="22">
        <v>5</v>
      </c>
      <c r="M94" s="329">
        <v>6</v>
      </c>
      <c r="N94" s="57">
        <v>1</v>
      </c>
      <c r="O94" s="22"/>
      <c r="P94" s="22"/>
      <c r="Q94" s="22"/>
      <c r="R94" s="22"/>
      <c r="S94" s="22"/>
      <c r="T94" s="22"/>
      <c r="U94" s="22"/>
      <c r="V94" s="329"/>
      <c r="W94" s="57">
        <v>50</v>
      </c>
      <c r="X94" s="22"/>
      <c r="Y94" s="22"/>
      <c r="Z94" s="22"/>
      <c r="AA94" s="329"/>
      <c r="AB94" s="740">
        <v>4</v>
      </c>
      <c r="AC94" s="22">
        <v>2008</v>
      </c>
      <c r="AD94" s="204">
        <v>25</v>
      </c>
      <c r="AE94" s="205">
        <v>12</v>
      </c>
    </row>
    <row r="95" spans="1:31" ht="15.75">
      <c r="A95" s="55" t="s">
        <v>176</v>
      </c>
      <c r="B95" s="22">
        <v>1905</v>
      </c>
      <c r="C95" s="23" t="s">
        <v>181</v>
      </c>
      <c r="D95" s="76">
        <v>21</v>
      </c>
      <c r="E95" s="57">
        <v>1</v>
      </c>
      <c r="F95" s="22">
        <v>50</v>
      </c>
      <c r="G95" s="695"/>
      <c r="H95" s="57"/>
      <c r="I95" s="22">
        <v>2</v>
      </c>
      <c r="J95" s="22">
        <v>3</v>
      </c>
      <c r="K95" s="545"/>
      <c r="L95" s="22"/>
      <c r="M95" s="329">
        <v>6</v>
      </c>
      <c r="N95" s="57">
        <v>2</v>
      </c>
      <c r="O95" s="22"/>
      <c r="P95" s="22"/>
      <c r="Q95" s="22"/>
      <c r="R95" s="22"/>
      <c r="S95" s="22"/>
      <c r="T95" s="22"/>
      <c r="U95" s="22"/>
      <c r="V95" s="329"/>
      <c r="W95" s="57">
        <v>50</v>
      </c>
      <c r="X95" s="22"/>
      <c r="Y95" s="22"/>
      <c r="Z95" s="22"/>
      <c r="AA95" s="329"/>
      <c r="AB95" s="740">
        <v>4</v>
      </c>
      <c r="AC95" s="22">
        <v>2008</v>
      </c>
      <c r="AD95" s="204">
        <v>60</v>
      </c>
      <c r="AE95" s="205">
        <v>4</v>
      </c>
    </row>
    <row r="96" spans="1:31" ht="15.75">
      <c r="A96" s="55" t="s">
        <v>176</v>
      </c>
      <c r="B96" s="22">
        <v>1906</v>
      </c>
      <c r="C96" s="23" t="s">
        <v>182</v>
      </c>
      <c r="D96" s="76">
        <v>15</v>
      </c>
      <c r="E96" s="57">
        <v>2</v>
      </c>
      <c r="F96" s="22">
        <v>500</v>
      </c>
      <c r="G96" s="695"/>
      <c r="H96" s="57"/>
      <c r="I96" s="22">
        <v>2</v>
      </c>
      <c r="J96" s="545"/>
      <c r="K96" s="22"/>
      <c r="L96" s="22"/>
      <c r="M96" s="329">
        <v>6</v>
      </c>
      <c r="N96" s="57">
        <v>24</v>
      </c>
      <c r="O96" s="22">
        <v>26</v>
      </c>
      <c r="P96" s="22"/>
      <c r="Q96" s="22"/>
      <c r="R96" s="22"/>
      <c r="S96" s="22"/>
      <c r="T96" s="22"/>
      <c r="U96" s="22"/>
      <c r="V96" s="329"/>
      <c r="W96" s="57">
        <v>12</v>
      </c>
      <c r="X96" s="22"/>
      <c r="Y96" s="22"/>
      <c r="Z96" s="22"/>
      <c r="AA96" s="329"/>
      <c r="AB96" s="740">
        <v>4</v>
      </c>
      <c r="AC96" s="22">
        <v>2014</v>
      </c>
      <c r="AD96" s="204">
        <v>50</v>
      </c>
      <c r="AE96" s="205">
        <v>5</v>
      </c>
    </row>
    <row r="97" spans="1:31" ht="15.75">
      <c r="A97" s="55" t="s">
        <v>176</v>
      </c>
      <c r="B97" s="22">
        <v>1907</v>
      </c>
      <c r="C97" s="23" t="s">
        <v>183</v>
      </c>
      <c r="D97" s="76">
        <v>54</v>
      </c>
      <c r="E97" s="57">
        <v>1</v>
      </c>
      <c r="F97" s="22">
        <v>70</v>
      </c>
      <c r="G97" s="695"/>
      <c r="H97" s="57">
        <v>1</v>
      </c>
      <c r="I97" s="22"/>
      <c r="J97" s="545"/>
      <c r="K97" s="22"/>
      <c r="L97" s="22"/>
      <c r="M97" s="329"/>
      <c r="N97" s="57">
        <v>6</v>
      </c>
      <c r="O97" s="22"/>
      <c r="P97" s="22"/>
      <c r="Q97" s="22"/>
      <c r="R97" s="22"/>
      <c r="S97" s="22"/>
      <c r="T97" s="22"/>
      <c r="U97" s="22"/>
      <c r="V97" s="329"/>
      <c r="W97" s="57">
        <v>50</v>
      </c>
      <c r="X97" s="22"/>
      <c r="Y97" s="22"/>
      <c r="Z97" s="22"/>
      <c r="AA97" s="329"/>
      <c r="AB97" s="740">
        <v>4</v>
      </c>
      <c r="AC97" s="22">
        <v>1993</v>
      </c>
      <c r="AD97" s="204">
        <v>256</v>
      </c>
      <c r="AE97" s="205">
        <v>2</v>
      </c>
    </row>
    <row r="98" spans="1:31" ht="16.5" thickBot="1">
      <c r="A98" s="485" t="s">
        <v>176</v>
      </c>
      <c r="B98" s="16">
        <v>1908</v>
      </c>
      <c r="C98" s="17" t="s">
        <v>184</v>
      </c>
      <c r="D98" s="84">
        <v>25</v>
      </c>
      <c r="E98" s="61">
        <v>1</v>
      </c>
      <c r="F98" s="16">
        <v>200</v>
      </c>
      <c r="G98" s="336"/>
      <c r="H98" s="61"/>
      <c r="I98" s="16">
        <v>2</v>
      </c>
      <c r="J98" s="16"/>
      <c r="K98" s="16"/>
      <c r="L98" s="16"/>
      <c r="M98" s="336">
        <v>6</v>
      </c>
      <c r="N98" s="61">
        <v>2</v>
      </c>
      <c r="O98" s="16"/>
      <c r="P98" s="16"/>
      <c r="Q98" s="16"/>
      <c r="R98" s="16"/>
      <c r="S98" s="16"/>
      <c r="T98" s="16"/>
      <c r="U98" s="16"/>
      <c r="V98" s="336"/>
      <c r="W98" s="61">
        <v>25</v>
      </c>
      <c r="X98" s="16"/>
      <c r="Y98" s="16"/>
      <c r="Z98" s="16"/>
      <c r="AA98" s="336"/>
      <c r="AB98" s="652">
        <v>4</v>
      </c>
      <c r="AC98" s="16">
        <v>2014</v>
      </c>
      <c r="AD98" s="201">
        <v>70</v>
      </c>
      <c r="AE98" s="206">
        <v>21</v>
      </c>
    </row>
    <row r="99" spans="1:31" ht="15.75">
      <c r="A99" s="54" t="s">
        <v>185</v>
      </c>
      <c r="B99" s="10">
        <v>2001</v>
      </c>
      <c r="C99" s="11" t="s">
        <v>186</v>
      </c>
      <c r="D99" s="68">
        <v>36</v>
      </c>
      <c r="E99" s="606">
        <v>1</v>
      </c>
      <c r="F99" s="10">
        <v>100</v>
      </c>
      <c r="G99" s="345" t="s">
        <v>187</v>
      </c>
      <c r="H99" s="606">
        <v>1</v>
      </c>
      <c r="I99" s="10"/>
      <c r="J99" s="10"/>
      <c r="K99" s="10"/>
      <c r="L99" s="10"/>
      <c r="M99" s="345"/>
      <c r="N99" s="606">
        <v>7</v>
      </c>
      <c r="O99" s="10"/>
      <c r="P99" s="10"/>
      <c r="Q99" s="10"/>
      <c r="R99" s="10"/>
      <c r="S99" s="10"/>
      <c r="T99" s="10"/>
      <c r="U99" s="10"/>
      <c r="V99" s="345"/>
      <c r="W99" s="606">
        <v>23</v>
      </c>
      <c r="X99" s="10">
        <v>24</v>
      </c>
      <c r="Y99" s="10"/>
      <c r="Z99" s="10"/>
      <c r="AA99" s="345"/>
      <c r="AB99" s="651">
        <v>4</v>
      </c>
      <c r="AC99" s="10">
        <v>1969</v>
      </c>
      <c r="AD99" s="199">
        <v>172</v>
      </c>
      <c r="AE99" s="207" t="s">
        <v>188</v>
      </c>
    </row>
    <row r="100" spans="1:31" ht="15.75">
      <c r="A100" s="55" t="s">
        <v>185</v>
      </c>
      <c r="B100" s="22">
        <v>2002</v>
      </c>
      <c r="C100" s="23" t="s">
        <v>189</v>
      </c>
      <c r="D100" s="76">
        <v>33</v>
      </c>
      <c r="E100" s="57">
        <v>3</v>
      </c>
      <c r="F100" s="22">
        <v>100</v>
      </c>
      <c r="G100" s="329" t="s">
        <v>187</v>
      </c>
      <c r="H100" s="57">
        <v>1</v>
      </c>
      <c r="I100" s="22"/>
      <c r="J100" s="22"/>
      <c r="K100" s="22"/>
      <c r="L100" s="22"/>
      <c r="M100" s="329"/>
      <c r="N100" s="57">
        <v>7</v>
      </c>
      <c r="O100" s="22"/>
      <c r="P100" s="22"/>
      <c r="Q100" s="22"/>
      <c r="R100" s="22"/>
      <c r="S100" s="22"/>
      <c r="T100" s="22"/>
      <c r="U100" s="22"/>
      <c r="V100" s="329"/>
      <c r="W100" s="57">
        <v>24</v>
      </c>
      <c r="X100" s="22"/>
      <c r="Y100" s="22"/>
      <c r="Z100" s="22"/>
      <c r="AA100" s="329"/>
      <c r="AB100" s="653">
        <v>4</v>
      </c>
      <c r="AC100" s="22">
        <v>2009</v>
      </c>
      <c r="AD100" s="41">
        <v>63</v>
      </c>
      <c r="AE100" s="208" t="s">
        <v>190</v>
      </c>
    </row>
    <row r="101" spans="1:31" ht="16.5" thickBot="1">
      <c r="A101" s="485" t="s">
        <v>185</v>
      </c>
      <c r="B101" s="16">
        <v>2003</v>
      </c>
      <c r="C101" s="17" t="s">
        <v>191</v>
      </c>
      <c r="D101" s="84">
        <v>21</v>
      </c>
      <c r="E101" s="61">
        <v>3</v>
      </c>
      <c r="F101" s="16">
        <v>50</v>
      </c>
      <c r="G101" s="336">
        <v>40</v>
      </c>
      <c r="H101" s="61"/>
      <c r="I101" s="16">
        <v>2</v>
      </c>
      <c r="J101" s="16">
        <v>3</v>
      </c>
      <c r="K101" s="16"/>
      <c r="L101" s="16"/>
      <c r="M101" s="336"/>
      <c r="N101" s="61">
        <v>3</v>
      </c>
      <c r="O101" s="16">
        <v>10</v>
      </c>
      <c r="P101" s="16">
        <v>21</v>
      </c>
      <c r="Q101" s="16"/>
      <c r="R101" s="16"/>
      <c r="S101" s="16"/>
      <c r="T101" s="16"/>
      <c r="U101" s="16"/>
      <c r="V101" s="336"/>
      <c r="W101" s="61">
        <v>23</v>
      </c>
      <c r="X101" s="16">
        <v>24</v>
      </c>
      <c r="Y101" s="16"/>
      <c r="Z101" s="16"/>
      <c r="AA101" s="336"/>
      <c r="AB101" s="652">
        <v>4</v>
      </c>
      <c r="AC101" s="16">
        <v>1967</v>
      </c>
      <c r="AD101" s="201">
        <v>71</v>
      </c>
      <c r="AE101" s="209" t="s">
        <v>190</v>
      </c>
    </row>
    <row r="102" spans="1:31" ht="15.75">
      <c r="A102" s="210" t="s">
        <v>192</v>
      </c>
      <c r="B102" s="149">
        <v>2101</v>
      </c>
      <c r="C102" s="176" t="s">
        <v>193</v>
      </c>
      <c r="D102" s="211">
        <v>71</v>
      </c>
      <c r="E102" s="670">
        <v>2</v>
      </c>
      <c r="F102" s="12">
        <v>100</v>
      </c>
      <c r="G102" s="671"/>
      <c r="H102" s="670">
        <v>1</v>
      </c>
      <c r="I102" s="149"/>
      <c r="J102" s="149"/>
      <c r="K102" s="149"/>
      <c r="L102" s="149"/>
      <c r="M102" s="609"/>
      <c r="N102" s="670">
        <v>21</v>
      </c>
      <c r="O102" s="149"/>
      <c r="P102" s="149"/>
      <c r="Q102" s="149"/>
      <c r="R102" s="149"/>
      <c r="S102" s="149"/>
      <c r="T102" s="149"/>
      <c r="U102" s="149"/>
      <c r="V102" s="609"/>
      <c r="W102" s="670">
        <v>50</v>
      </c>
      <c r="X102" s="149"/>
      <c r="Y102" s="149"/>
      <c r="Z102" s="149"/>
      <c r="AA102" s="609"/>
      <c r="AB102" s="664">
        <v>4</v>
      </c>
      <c r="AC102" s="149"/>
      <c r="AD102" s="88">
        <v>16</v>
      </c>
      <c r="AE102" s="89">
        <v>1</v>
      </c>
    </row>
    <row r="103" spans="1:31" ht="15.75">
      <c r="A103" s="152" t="s">
        <v>192</v>
      </c>
      <c r="B103" s="38">
        <v>2102</v>
      </c>
      <c r="C103" s="43" t="s">
        <v>194</v>
      </c>
      <c r="D103" s="177">
        <v>73</v>
      </c>
      <c r="E103" s="567">
        <v>3</v>
      </c>
      <c r="F103" s="24">
        <v>75</v>
      </c>
      <c r="G103" s="392">
        <v>50</v>
      </c>
      <c r="H103" s="567">
        <v>1</v>
      </c>
      <c r="I103" s="38"/>
      <c r="J103" s="38"/>
      <c r="K103" s="38"/>
      <c r="L103" s="38"/>
      <c r="M103" s="390"/>
      <c r="N103" s="567">
        <v>11</v>
      </c>
      <c r="O103" s="38">
        <v>21</v>
      </c>
      <c r="P103" s="38"/>
      <c r="Q103" s="38"/>
      <c r="R103" s="38"/>
      <c r="S103" s="38"/>
      <c r="T103" s="38"/>
      <c r="U103" s="38"/>
      <c r="V103" s="390"/>
      <c r="W103" s="567">
        <v>50</v>
      </c>
      <c r="X103" s="38"/>
      <c r="Y103" s="38"/>
      <c r="Z103" s="38"/>
      <c r="AA103" s="390"/>
      <c r="AB103" s="655">
        <v>4</v>
      </c>
      <c r="AC103" s="38">
        <v>2012</v>
      </c>
      <c r="AD103" s="91">
        <v>195</v>
      </c>
      <c r="AE103" s="78">
        <v>4</v>
      </c>
    </row>
    <row r="104" spans="1:31" ht="15.75">
      <c r="A104" s="152" t="s">
        <v>192</v>
      </c>
      <c r="B104" s="38">
        <v>2103</v>
      </c>
      <c r="C104" s="43" t="s">
        <v>195</v>
      </c>
      <c r="D104" s="177">
        <v>73</v>
      </c>
      <c r="E104" s="567">
        <v>1</v>
      </c>
      <c r="F104" s="24">
        <v>55</v>
      </c>
      <c r="G104" s="392">
        <v>50</v>
      </c>
      <c r="H104" s="567"/>
      <c r="I104" s="38">
        <v>2</v>
      </c>
      <c r="J104" s="38">
        <v>3</v>
      </c>
      <c r="K104" s="38"/>
      <c r="L104" s="38"/>
      <c r="M104" s="390">
        <v>6</v>
      </c>
      <c r="N104" s="567">
        <v>11</v>
      </c>
      <c r="O104" s="38"/>
      <c r="P104" s="38"/>
      <c r="Q104" s="38"/>
      <c r="R104" s="38"/>
      <c r="S104" s="38"/>
      <c r="T104" s="38"/>
      <c r="U104" s="38"/>
      <c r="V104" s="390"/>
      <c r="W104" s="567">
        <v>50</v>
      </c>
      <c r="X104" s="38"/>
      <c r="Y104" s="38"/>
      <c r="Z104" s="38"/>
      <c r="AA104" s="390"/>
      <c r="AB104" s="655">
        <v>4</v>
      </c>
      <c r="AC104" s="38">
        <v>2014</v>
      </c>
      <c r="AD104" s="91">
        <v>0</v>
      </c>
      <c r="AE104" s="78">
        <v>0</v>
      </c>
    </row>
    <row r="105" spans="1:31" ht="15.75">
      <c r="A105" s="152" t="s">
        <v>192</v>
      </c>
      <c r="B105" s="38">
        <v>2104</v>
      </c>
      <c r="C105" s="43" t="s">
        <v>196</v>
      </c>
      <c r="D105" s="177">
        <v>31</v>
      </c>
      <c r="E105" s="567">
        <v>2</v>
      </c>
      <c r="F105" s="24">
        <v>50</v>
      </c>
      <c r="G105" s="392"/>
      <c r="H105" s="567"/>
      <c r="I105" s="38">
        <v>2</v>
      </c>
      <c r="J105" s="38"/>
      <c r="K105" s="38"/>
      <c r="L105" s="38"/>
      <c r="M105" s="390"/>
      <c r="N105" s="567">
        <v>21</v>
      </c>
      <c r="O105" s="38"/>
      <c r="P105" s="38"/>
      <c r="Q105" s="38"/>
      <c r="R105" s="38"/>
      <c r="S105" s="38"/>
      <c r="T105" s="38"/>
      <c r="U105" s="38"/>
      <c r="V105" s="390"/>
      <c r="W105" s="567">
        <v>50</v>
      </c>
      <c r="X105" s="212"/>
      <c r="Y105" s="38"/>
      <c r="Z105" s="38"/>
      <c r="AA105" s="390"/>
      <c r="AB105" s="655">
        <v>4</v>
      </c>
      <c r="AC105" s="38">
        <v>2003</v>
      </c>
      <c r="AD105" s="91">
        <v>20</v>
      </c>
      <c r="AE105" s="78">
        <v>3</v>
      </c>
    </row>
    <row r="106" spans="1:31" ht="15.75">
      <c r="A106" s="152" t="s">
        <v>192</v>
      </c>
      <c r="B106" s="38">
        <v>2105</v>
      </c>
      <c r="C106" s="43" t="s">
        <v>197</v>
      </c>
      <c r="D106" s="177">
        <v>33</v>
      </c>
      <c r="E106" s="567">
        <v>3</v>
      </c>
      <c r="F106" s="24">
        <v>100</v>
      </c>
      <c r="G106" s="392"/>
      <c r="H106" s="567">
        <v>1</v>
      </c>
      <c r="I106" s="38"/>
      <c r="J106" s="38"/>
      <c r="K106" s="38"/>
      <c r="L106" s="38"/>
      <c r="M106" s="390"/>
      <c r="N106" s="567">
        <v>7</v>
      </c>
      <c r="O106" s="38">
        <v>21</v>
      </c>
      <c r="P106" s="38"/>
      <c r="Q106" s="38"/>
      <c r="R106" s="38"/>
      <c r="S106" s="38"/>
      <c r="T106" s="38"/>
      <c r="U106" s="38"/>
      <c r="V106" s="390"/>
      <c r="W106" s="567">
        <v>50</v>
      </c>
      <c r="X106" s="38"/>
      <c r="Y106" s="38"/>
      <c r="Z106" s="38"/>
      <c r="AA106" s="390"/>
      <c r="AB106" s="655">
        <v>4</v>
      </c>
      <c r="AC106" s="38"/>
      <c r="AD106" s="91">
        <v>3.5</v>
      </c>
      <c r="AE106" s="78">
        <v>2</v>
      </c>
    </row>
    <row r="107" spans="1:31" ht="15.75">
      <c r="A107" s="152" t="s">
        <v>192</v>
      </c>
      <c r="B107" s="38">
        <v>2106</v>
      </c>
      <c r="C107" s="43" t="s">
        <v>198</v>
      </c>
      <c r="D107" s="177">
        <v>21</v>
      </c>
      <c r="E107" s="567">
        <v>1</v>
      </c>
      <c r="F107" s="24">
        <v>50</v>
      </c>
      <c r="G107" s="392">
        <v>30</v>
      </c>
      <c r="H107" s="567"/>
      <c r="I107" s="38">
        <v>2</v>
      </c>
      <c r="J107" s="38">
        <v>3</v>
      </c>
      <c r="K107" s="38"/>
      <c r="L107" s="38"/>
      <c r="M107" s="390"/>
      <c r="N107" s="567">
        <v>3</v>
      </c>
      <c r="O107" s="38">
        <v>4</v>
      </c>
      <c r="P107" s="38">
        <v>5</v>
      </c>
      <c r="Q107" s="38">
        <v>6</v>
      </c>
      <c r="R107" s="38">
        <v>7</v>
      </c>
      <c r="S107" s="38">
        <v>8</v>
      </c>
      <c r="T107" s="38"/>
      <c r="U107" s="38"/>
      <c r="V107" s="390"/>
      <c r="W107" s="567">
        <v>24</v>
      </c>
      <c r="X107" s="38"/>
      <c r="Y107" s="38"/>
      <c r="Z107" s="38"/>
      <c r="AA107" s="390"/>
      <c r="AB107" s="655">
        <v>4</v>
      </c>
      <c r="AC107" s="38">
        <v>1961</v>
      </c>
      <c r="AD107" s="91">
        <v>550</v>
      </c>
      <c r="AE107" s="78">
        <v>132</v>
      </c>
    </row>
    <row r="108" spans="1:31" ht="15.75">
      <c r="A108" s="152" t="s">
        <v>192</v>
      </c>
      <c r="B108" s="38">
        <v>2107</v>
      </c>
      <c r="C108" s="43" t="s">
        <v>199</v>
      </c>
      <c r="D108" s="177">
        <v>11</v>
      </c>
      <c r="E108" s="567">
        <v>2</v>
      </c>
      <c r="F108" s="24">
        <v>50</v>
      </c>
      <c r="G108" s="392"/>
      <c r="H108" s="567"/>
      <c r="I108" s="38">
        <v>2</v>
      </c>
      <c r="J108" s="38">
        <v>3</v>
      </c>
      <c r="K108" s="38">
        <v>4</v>
      </c>
      <c r="L108" s="38"/>
      <c r="M108" s="390"/>
      <c r="N108" s="567">
        <v>21</v>
      </c>
      <c r="O108" s="38">
        <v>22</v>
      </c>
      <c r="P108" s="38"/>
      <c r="Q108" s="38"/>
      <c r="R108" s="38"/>
      <c r="S108" s="38"/>
      <c r="T108" s="38"/>
      <c r="U108" s="38"/>
      <c r="V108" s="390"/>
      <c r="W108" s="567">
        <v>30</v>
      </c>
      <c r="X108" s="38"/>
      <c r="Y108" s="38"/>
      <c r="Z108" s="38"/>
      <c r="AA108" s="390"/>
      <c r="AB108" s="655">
        <v>4</v>
      </c>
      <c r="AC108" s="38">
        <v>2008</v>
      </c>
      <c r="AD108" s="91">
        <v>55</v>
      </c>
      <c r="AE108" s="78">
        <v>17</v>
      </c>
    </row>
    <row r="109" spans="1:31" ht="15.75">
      <c r="A109" s="152" t="s">
        <v>192</v>
      </c>
      <c r="B109" s="38">
        <v>2108</v>
      </c>
      <c r="C109" s="43" t="s">
        <v>200</v>
      </c>
      <c r="D109" s="177">
        <v>54</v>
      </c>
      <c r="E109" s="567">
        <v>1</v>
      </c>
      <c r="F109" s="24">
        <v>75</v>
      </c>
      <c r="G109" s="392">
        <v>73</v>
      </c>
      <c r="H109" s="567">
        <v>1</v>
      </c>
      <c r="I109" s="38"/>
      <c r="J109" s="38"/>
      <c r="K109" s="38"/>
      <c r="L109" s="38"/>
      <c r="M109" s="390"/>
      <c r="N109" s="567">
        <v>6</v>
      </c>
      <c r="O109" s="38"/>
      <c r="P109" s="38"/>
      <c r="Q109" s="38"/>
      <c r="R109" s="38"/>
      <c r="S109" s="38"/>
      <c r="T109" s="38"/>
      <c r="U109" s="38"/>
      <c r="V109" s="390"/>
      <c r="W109" s="567">
        <v>26</v>
      </c>
      <c r="X109" s="38"/>
      <c r="Y109" s="38"/>
      <c r="Z109" s="38"/>
      <c r="AA109" s="390"/>
      <c r="AB109" s="655">
        <v>4</v>
      </c>
      <c r="AC109" s="38">
        <v>1993</v>
      </c>
      <c r="AD109" s="91">
        <v>0</v>
      </c>
      <c r="AE109" s="78">
        <v>0</v>
      </c>
    </row>
    <row r="110" spans="1:31" ht="15.75">
      <c r="A110" s="152" t="s">
        <v>192</v>
      </c>
      <c r="B110" s="38">
        <v>2109</v>
      </c>
      <c r="C110" s="43" t="s">
        <v>201</v>
      </c>
      <c r="D110" s="177">
        <v>31</v>
      </c>
      <c r="E110" s="567">
        <v>1</v>
      </c>
      <c r="F110" s="24">
        <v>95</v>
      </c>
      <c r="G110" s="392">
        <v>75</v>
      </c>
      <c r="H110" s="567">
        <v>1</v>
      </c>
      <c r="I110" s="38"/>
      <c r="J110" s="38"/>
      <c r="K110" s="38"/>
      <c r="L110" s="38"/>
      <c r="M110" s="390"/>
      <c r="N110" s="567">
        <v>7</v>
      </c>
      <c r="O110" s="38"/>
      <c r="P110" s="38"/>
      <c r="Q110" s="38"/>
      <c r="R110" s="38"/>
      <c r="S110" s="38"/>
      <c r="T110" s="38"/>
      <c r="U110" s="38"/>
      <c r="V110" s="390"/>
      <c r="W110" s="567">
        <v>21</v>
      </c>
      <c r="X110" s="38">
        <v>22</v>
      </c>
      <c r="Y110" s="38"/>
      <c r="Z110" s="38"/>
      <c r="AA110" s="390"/>
      <c r="AB110" s="655">
        <v>4</v>
      </c>
      <c r="AC110" s="38">
        <v>2016</v>
      </c>
      <c r="AD110" s="91">
        <v>483</v>
      </c>
      <c r="AE110" s="78">
        <v>45</v>
      </c>
    </row>
    <row r="111" spans="1:31" ht="15.75">
      <c r="A111" s="152" t="s">
        <v>192</v>
      </c>
      <c r="B111" s="38">
        <v>2110</v>
      </c>
      <c r="C111" s="43" t="s">
        <v>202</v>
      </c>
      <c r="D111" s="177">
        <v>42</v>
      </c>
      <c r="E111" s="567">
        <v>2</v>
      </c>
      <c r="F111" s="24">
        <v>200</v>
      </c>
      <c r="G111" s="392"/>
      <c r="H111" s="567"/>
      <c r="I111" s="38">
        <v>2</v>
      </c>
      <c r="J111" s="38">
        <v>3</v>
      </c>
      <c r="K111" s="38">
        <v>4</v>
      </c>
      <c r="L111" s="38"/>
      <c r="M111" s="390"/>
      <c r="N111" s="567">
        <v>25</v>
      </c>
      <c r="O111" s="38"/>
      <c r="P111" s="38"/>
      <c r="Q111" s="38"/>
      <c r="R111" s="38"/>
      <c r="S111" s="38"/>
      <c r="T111" s="38"/>
      <c r="U111" s="38"/>
      <c r="V111" s="390"/>
      <c r="W111" s="567">
        <v>50</v>
      </c>
      <c r="X111" s="38"/>
      <c r="Y111" s="38"/>
      <c r="Z111" s="38"/>
      <c r="AA111" s="390"/>
      <c r="AB111" s="655">
        <v>4</v>
      </c>
      <c r="AC111" s="38">
        <v>1969</v>
      </c>
      <c r="AD111" s="91">
        <v>47</v>
      </c>
      <c r="AE111" s="78">
        <v>60</v>
      </c>
    </row>
    <row r="112" spans="1:31" ht="15.75">
      <c r="A112" s="152" t="s">
        <v>192</v>
      </c>
      <c r="B112" s="38">
        <v>2111</v>
      </c>
      <c r="C112" s="43" t="s">
        <v>203</v>
      </c>
      <c r="D112" s="177">
        <v>15</v>
      </c>
      <c r="E112" s="567">
        <v>2</v>
      </c>
      <c r="F112" s="24">
        <v>100</v>
      </c>
      <c r="G112" s="392"/>
      <c r="H112" s="567">
        <v>1</v>
      </c>
      <c r="I112" s="38"/>
      <c r="J112" s="38"/>
      <c r="K112" s="38"/>
      <c r="L112" s="38"/>
      <c r="M112" s="390"/>
      <c r="N112" s="567">
        <v>21</v>
      </c>
      <c r="O112" s="38">
        <v>22</v>
      </c>
      <c r="P112" s="38"/>
      <c r="Q112" s="38"/>
      <c r="R112" s="38"/>
      <c r="S112" s="38"/>
      <c r="T112" s="38"/>
      <c r="U112" s="38"/>
      <c r="V112" s="390"/>
      <c r="W112" s="567">
        <v>50</v>
      </c>
      <c r="X112" s="212"/>
      <c r="Y112" s="38"/>
      <c r="Z112" s="38"/>
      <c r="AA112" s="390"/>
      <c r="AB112" s="655">
        <v>4</v>
      </c>
      <c r="AC112" s="38">
        <v>2015</v>
      </c>
      <c r="AD112" s="91">
        <v>55</v>
      </c>
      <c r="AE112" s="78">
        <v>7</v>
      </c>
    </row>
    <row r="113" spans="1:31" ht="15.75">
      <c r="A113" s="152" t="s">
        <v>192</v>
      </c>
      <c r="B113" s="38">
        <v>2112</v>
      </c>
      <c r="C113" s="43" t="s">
        <v>204</v>
      </c>
      <c r="D113" s="177">
        <v>41</v>
      </c>
      <c r="E113" s="567">
        <v>2</v>
      </c>
      <c r="F113" s="24">
        <v>100</v>
      </c>
      <c r="G113" s="392"/>
      <c r="H113" s="567">
        <v>1</v>
      </c>
      <c r="I113" s="38"/>
      <c r="J113" s="38"/>
      <c r="K113" s="38">
        <v>4</v>
      </c>
      <c r="L113" s="38"/>
      <c r="M113" s="390"/>
      <c r="N113" s="567">
        <v>9</v>
      </c>
      <c r="O113" s="38"/>
      <c r="P113" s="38"/>
      <c r="Q113" s="38"/>
      <c r="R113" s="38"/>
      <c r="S113" s="38"/>
      <c r="T113" s="38"/>
      <c r="U113" s="38"/>
      <c r="V113" s="390"/>
      <c r="W113" s="567">
        <v>50</v>
      </c>
      <c r="X113" s="38"/>
      <c r="Y113" s="38"/>
      <c r="Z113" s="38"/>
      <c r="AA113" s="390"/>
      <c r="AB113" s="655">
        <v>4</v>
      </c>
      <c r="AC113" s="38">
        <v>2014</v>
      </c>
      <c r="AD113" s="91">
        <v>35</v>
      </c>
      <c r="AE113" s="78">
        <v>8</v>
      </c>
    </row>
    <row r="114" spans="1:31" ht="15.75">
      <c r="A114" s="152" t="s">
        <v>192</v>
      </c>
      <c r="B114" s="38">
        <v>2113</v>
      </c>
      <c r="C114" s="43" t="s">
        <v>205</v>
      </c>
      <c r="D114" s="177">
        <v>15</v>
      </c>
      <c r="E114" s="567">
        <v>2</v>
      </c>
      <c r="F114" s="24">
        <v>200</v>
      </c>
      <c r="G114" s="392"/>
      <c r="H114" s="567"/>
      <c r="I114" s="38">
        <v>2</v>
      </c>
      <c r="J114" s="38">
        <v>3</v>
      </c>
      <c r="K114" s="38"/>
      <c r="L114" s="38"/>
      <c r="M114" s="390"/>
      <c r="N114" s="567">
        <v>26</v>
      </c>
      <c r="O114" s="38"/>
      <c r="P114" s="38"/>
      <c r="Q114" s="38"/>
      <c r="R114" s="38"/>
      <c r="S114" s="38"/>
      <c r="T114" s="38"/>
      <c r="U114" s="38"/>
      <c r="V114" s="390"/>
      <c r="W114" s="567">
        <v>30</v>
      </c>
      <c r="X114" s="38"/>
      <c r="Y114" s="38"/>
      <c r="Z114" s="38"/>
      <c r="AA114" s="390"/>
      <c r="AB114" s="655">
        <v>4</v>
      </c>
      <c r="AC114" s="38">
        <v>2006</v>
      </c>
      <c r="AD114" s="91">
        <v>0</v>
      </c>
      <c r="AE114" s="78">
        <v>0</v>
      </c>
    </row>
    <row r="115" spans="1:31" ht="15.75">
      <c r="A115" s="152" t="s">
        <v>192</v>
      </c>
      <c r="B115" s="38">
        <v>2114</v>
      </c>
      <c r="C115" s="43" t="s">
        <v>206</v>
      </c>
      <c r="D115" s="177">
        <v>41</v>
      </c>
      <c r="E115" s="567">
        <v>2</v>
      </c>
      <c r="F115" s="24">
        <v>100</v>
      </c>
      <c r="G115" s="392"/>
      <c r="H115" s="567">
        <v>1</v>
      </c>
      <c r="I115" s="38"/>
      <c r="J115" s="38"/>
      <c r="K115" s="38"/>
      <c r="L115" s="38"/>
      <c r="M115" s="390"/>
      <c r="N115" s="567">
        <v>21</v>
      </c>
      <c r="O115" s="38">
        <v>22</v>
      </c>
      <c r="P115" s="38"/>
      <c r="Q115" s="38"/>
      <c r="R115" s="38"/>
      <c r="S115" s="38"/>
      <c r="T115" s="38"/>
      <c r="U115" s="38"/>
      <c r="V115" s="390"/>
      <c r="W115" s="567">
        <v>25</v>
      </c>
      <c r="X115" s="38"/>
      <c r="Y115" s="38"/>
      <c r="Z115" s="38"/>
      <c r="AA115" s="390"/>
      <c r="AB115" s="655">
        <v>4</v>
      </c>
      <c r="AC115" s="38">
        <v>2016</v>
      </c>
      <c r="AD115" s="91">
        <v>35</v>
      </c>
      <c r="AE115" s="78">
        <v>2</v>
      </c>
    </row>
    <row r="116" spans="1:31" ht="15.75">
      <c r="A116" s="152" t="s">
        <v>207</v>
      </c>
      <c r="B116" s="38">
        <v>2115</v>
      </c>
      <c r="C116" s="43" t="s">
        <v>208</v>
      </c>
      <c r="D116" s="177">
        <v>42</v>
      </c>
      <c r="E116" s="567">
        <v>2</v>
      </c>
      <c r="F116" s="24">
        <v>100</v>
      </c>
      <c r="G116" s="392"/>
      <c r="H116" s="567">
        <v>1</v>
      </c>
      <c r="I116" s="38"/>
      <c r="J116" s="38"/>
      <c r="K116" s="38"/>
      <c r="L116" s="38"/>
      <c r="M116" s="390"/>
      <c r="N116" s="567">
        <v>21</v>
      </c>
      <c r="O116" s="38"/>
      <c r="P116" s="38"/>
      <c r="Q116" s="38"/>
      <c r="R116" s="38"/>
      <c r="S116" s="38"/>
      <c r="T116" s="38"/>
      <c r="U116" s="38"/>
      <c r="V116" s="390"/>
      <c r="W116" s="567">
        <v>50</v>
      </c>
      <c r="X116" s="38"/>
      <c r="Y116" s="38"/>
      <c r="Z116" s="38"/>
      <c r="AA116" s="390"/>
      <c r="AB116" s="655">
        <v>4</v>
      </c>
      <c r="AC116" s="38">
        <v>2015</v>
      </c>
      <c r="AD116" s="77">
        <v>0</v>
      </c>
      <c r="AE116" s="78">
        <v>0</v>
      </c>
    </row>
    <row r="117" spans="1:31" ht="15.75">
      <c r="A117" s="213" t="s">
        <v>207</v>
      </c>
      <c r="B117" s="49">
        <v>2116</v>
      </c>
      <c r="C117" s="214" t="s">
        <v>209</v>
      </c>
      <c r="D117" s="219">
        <v>14</v>
      </c>
      <c r="E117" s="697">
        <v>2</v>
      </c>
      <c r="F117" s="94">
        <v>100</v>
      </c>
      <c r="G117" s="679"/>
      <c r="H117" s="697"/>
      <c r="I117" s="49">
        <v>2</v>
      </c>
      <c r="J117" s="49">
        <v>3</v>
      </c>
      <c r="K117" s="49"/>
      <c r="L117" s="49"/>
      <c r="M117" s="726"/>
      <c r="N117" s="697">
        <v>24</v>
      </c>
      <c r="O117" s="49">
        <v>26</v>
      </c>
      <c r="P117" s="49"/>
      <c r="Q117" s="49"/>
      <c r="R117" s="49"/>
      <c r="S117" s="49"/>
      <c r="T117" s="49"/>
      <c r="U117" s="49"/>
      <c r="V117" s="726"/>
      <c r="W117" s="697">
        <v>12</v>
      </c>
      <c r="X117" s="49"/>
      <c r="Y117" s="49"/>
      <c r="Z117" s="49"/>
      <c r="AA117" s="726"/>
      <c r="AB117" s="665">
        <v>4</v>
      </c>
      <c r="AC117" s="49">
        <v>2015</v>
      </c>
      <c r="AD117" s="215">
        <v>16</v>
      </c>
      <c r="AE117" s="96">
        <v>5</v>
      </c>
    </row>
    <row r="118" spans="1:31" ht="15.75">
      <c r="A118" s="213" t="s">
        <v>207</v>
      </c>
      <c r="B118" s="38">
        <v>2117</v>
      </c>
      <c r="C118" s="214" t="s">
        <v>210</v>
      </c>
      <c r="D118" s="804">
        <v>62</v>
      </c>
      <c r="E118" s="698">
        <v>1</v>
      </c>
      <c r="F118" s="217">
        <v>500</v>
      </c>
      <c r="G118" s="699"/>
      <c r="H118" s="698"/>
      <c r="I118" s="216">
        <v>2</v>
      </c>
      <c r="J118" s="216">
        <v>3</v>
      </c>
      <c r="K118" s="216"/>
      <c r="L118" s="216">
        <v>5</v>
      </c>
      <c r="M118" s="727">
        <v>6</v>
      </c>
      <c r="N118" s="698">
        <v>27</v>
      </c>
      <c r="O118" s="216"/>
      <c r="P118" s="216"/>
      <c r="Q118" s="216"/>
      <c r="R118" s="216"/>
      <c r="S118" s="216"/>
      <c r="T118" s="216"/>
      <c r="U118" s="216"/>
      <c r="V118" s="727"/>
      <c r="W118" s="698">
        <v>50</v>
      </c>
      <c r="X118" s="216"/>
      <c r="Y118" s="216"/>
      <c r="Z118" s="216"/>
      <c r="AA118" s="727"/>
      <c r="AB118" s="741">
        <v>4</v>
      </c>
      <c r="AC118" s="216">
        <v>2017</v>
      </c>
      <c r="AD118" s="215">
        <v>10</v>
      </c>
      <c r="AE118" s="96">
        <v>1</v>
      </c>
    </row>
    <row r="119" spans="1:31" ht="15.75">
      <c r="A119" s="152" t="s">
        <v>207</v>
      </c>
      <c r="B119" s="38">
        <v>2118</v>
      </c>
      <c r="C119" s="214" t="s">
        <v>211</v>
      </c>
      <c r="D119" s="219">
        <v>42</v>
      </c>
      <c r="E119" s="697">
        <v>2</v>
      </c>
      <c r="F119" s="94">
        <v>50</v>
      </c>
      <c r="G119" s="679"/>
      <c r="H119" s="697"/>
      <c r="I119" s="49"/>
      <c r="J119" s="49"/>
      <c r="K119" s="49">
        <v>4</v>
      </c>
      <c r="L119" s="49"/>
      <c r="M119" s="726"/>
      <c r="N119" s="697">
        <v>21</v>
      </c>
      <c r="O119" s="49">
        <v>27</v>
      </c>
      <c r="P119" s="49"/>
      <c r="Q119" s="49"/>
      <c r="R119" s="49"/>
      <c r="S119" s="49"/>
      <c r="T119" s="49"/>
      <c r="U119" s="49"/>
      <c r="V119" s="726"/>
      <c r="W119" s="697">
        <v>50</v>
      </c>
      <c r="X119" s="49"/>
      <c r="Y119" s="49"/>
      <c r="Z119" s="49"/>
      <c r="AA119" s="726"/>
      <c r="AB119" s="656">
        <v>4</v>
      </c>
      <c r="AC119" s="49">
        <v>2014</v>
      </c>
      <c r="AD119" s="215">
        <v>12.5</v>
      </c>
      <c r="AE119" s="96">
        <v>55</v>
      </c>
    </row>
    <row r="120" spans="1:31" ht="15.75">
      <c r="A120" s="218" t="s">
        <v>207</v>
      </c>
      <c r="B120" s="49">
        <v>2119</v>
      </c>
      <c r="C120" s="214" t="s">
        <v>212</v>
      </c>
      <c r="D120" s="219">
        <v>42</v>
      </c>
      <c r="E120" s="700">
        <v>3</v>
      </c>
      <c r="F120" s="24">
        <v>100</v>
      </c>
      <c r="G120" s="701"/>
      <c r="H120" s="697">
        <v>1</v>
      </c>
      <c r="I120" s="49"/>
      <c r="J120" s="49"/>
      <c r="K120" s="49"/>
      <c r="L120" s="49"/>
      <c r="M120" s="726"/>
      <c r="N120" s="697">
        <v>7</v>
      </c>
      <c r="O120" s="49"/>
      <c r="P120" s="49"/>
      <c r="Q120" s="49"/>
      <c r="R120" s="38"/>
      <c r="S120" s="49"/>
      <c r="T120" s="49"/>
      <c r="U120" s="49"/>
      <c r="V120" s="726"/>
      <c r="W120" s="697">
        <v>50</v>
      </c>
      <c r="X120" s="49"/>
      <c r="Y120" s="49"/>
      <c r="Z120" s="49"/>
      <c r="AA120" s="726"/>
      <c r="AB120" s="220">
        <v>4</v>
      </c>
      <c r="AC120" s="49">
        <v>2015</v>
      </c>
      <c r="AD120" s="215">
        <v>4.2</v>
      </c>
      <c r="AE120" s="96">
        <v>4</v>
      </c>
    </row>
    <row r="121" spans="1:31" ht="16.5" thickBot="1">
      <c r="A121" s="80" t="s">
        <v>207</v>
      </c>
      <c r="B121" s="175">
        <v>2120</v>
      </c>
      <c r="C121" s="82" t="s">
        <v>213</v>
      </c>
      <c r="D121" s="221">
        <v>63</v>
      </c>
      <c r="E121" s="672">
        <v>3</v>
      </c>
      <c r="F121" s="185">
        <v>100</v>
      </c>
      <c r="G121" s="533">
        <v>50</v>
      </c>
      <c r="H121" s="672">
        <v>1</v>
      </c>
      <c r="I121" s="175">
        <v>2</v>
      </c>
      <c r="J121" s="175"/>
      <c r="K121" s="175"/>
      <c r="L121" s="175"/>
      <c r="M121" s="543"/>
      <c r="N121" s="672">
        <v>8</v>
      </c>
      <c r="O121" s="175">
        <v>21</v>
      </c>
      <c r="P121" s="175">
        <v>24</v>
      </c>
      <c r="Q121" s="175">
        <v>27</v>
      </c>
      <c r="R121" s="194"/>
      <c r="S121" s="175"/>
      <c r="T121" s="175"/>
      <c r="U121" s="175"/>
      <c r="V121" s="543"/>
      <c r="W121" s="672">
        <v>50</v>
      </c>
      <c r="X121" s="175"/>
      <c r="Y121" s="175"/>
      <c r="Z121" s="175"/>
      <c r="AA121" s="543"/>
      <c r="AB121" s="660">
        <v>4</v>
      </c>
      <c r="AC121" s="175">
        <v>2016</v>
      </c>
      <c r="AD121" s="146">
        <v>28</v>
      </c>
      <c r="AE121" s="147">
        <v>2</v>
      </c>
    </row>
    <row r="122" spans="1:31" ht="15.75">
      <c r="A122" s="54" t="s">
        <v>214</v>
      </c>
      <c r="B122" s="10">
        <v>2201</v>
      </c>
      <c r="C122" s="11" t="s">
        <v>215</v>
      </c>
      <c r="D122" s="68">
        <v>15</v>
      </c>
      <c r="E122" s="606">
        <v>2</v>
      </c>
      <c r="F122" s="10">
        <v>100</v>
      </c>
      <c r="G122" s="345">
        <v>50</v>
      </c>
      <c r="H122" s="606">
        <v>1</v>
      </c>
      <c r="I122" s="10">
        <v>2</v>
      </c>
      <c r="J122" s="10">
        <v>3</v>
      </c>
      <c r="K122" s="10"/>
      <c r="L122" s="10"/>
      <c r="M122" s="345">
        <v>6</v>
      </c>
      <c r="N122" s="606">
        <v>26</v>
      </c>
      <c r="O122" s="10"/>
      <c r="P122" s="10"/>
      <c r="Q122" s="10"/>
      <c r="R122" s="10"/>
      <c r="S122" s="10"/>
      <c r="T122" s="10"/>
      <c r="U122" s="10"/>
      <c r="V122" s="345"/>
      <c r="W122" s="606">
        <v>50</v>
      </c>
      <c r="X122" s="10"/>
      <c r="Y122" s="10"/>
      <c r="Z122" s="10"/>
      <c r="AA122" s="345"/>
      <c r="AB122" s="651">
        <v>4</v>
      </c>
      <c r="AC122" s="10">
        <v>2006</v>
      </c>
      <c r="AD122" s="199">
        <v>0</v>
      </c>
      <c r="AE122" s="14">
        <v>0</v>
      </c>
    </row>
    <row r="123" spans="1:31" ht="15.75">
      <c r="A123" s="55" t="s">
        <v>214</v>
      </c>
      <c r="B123" s="22">
        <v>2202</v>
      </c>
      <c r="C123" s="23" t="s">
        <v>216</v>
      </c>
      <c r="D123" s="76">
        <v>21</v>
      </c>
      <c r="E123" s="57">
        <v>1</v>
      </c>
      <c r="F123" s="22">
        <v>40</v>
      </c>
      <c r="G123" s="329"/>
      <c r="H123" s="57">
        <v>1</v>
      </c>
      <c r="I123" s="22"/>
      <c r="J123" s="22"/>
      <c r="K123" s="22"/>
      <c r="L123" s="22"/>
      <c r="M123" s="329"/>
      <c r="N123" s="57">
        <v>5</v>
      </c>
      <c r="O123" s="22"/>
      <c r="P123" s="22"/>
      <c r="Q123" s="22"/>
      <c r="R123" s="22"/>
      <c r="S123" s="22"/>
      <c r="T123" s="22"/>
      <c r="U123" s="22"/>
      <c r="V123" s="329"/>
      <c r="W123" s="57">
        <v>22</v>
      </c>
      <c r="X123" s="22"/>
      <c r="Y123" s="22"/>
      <c r="Z123" s="22"/>
      <c r="AA123" s="329"/>
      <c r="AB123" s="653">
        <v>4</v>
      </c>
      <c r="AC123" s="22">
        <v>1996</v>
      </c>
      <c r="AD123" s="41">
        <v>30</v>
      </c>
      <c r="AE123" s="26">
        <v>1</v>
      </c>
    </row>
    <row r="124" spans="1:31" ht="15.75">
      <c r="A124" s="55" t="s">
        <v>214</v>
      </c>
      <c r="B124" s="22">
        <v>2203</v>
      </c>
      <c r="C124" s="23" t="s">
        <v>217</v>
      </c>
      <c r="D124" s="76">
        <v>21</v>
      </c>
      <c r="E124" s="57">
        <v>1</v>
      </c>
      <c r="F124" s="22">
        <v>50</v>
      </c>
      <c r="G124" s="329">
        <v>33</v>
      </c>
      <c r="H124" s="57"/>
      <c r="I124" s="22">
        <v>2</v>
      </c>
      <c r="J124" s="22">
        <v>3</v>
      </c>
      <c r="K124" s="22"/>
      <c r="L124" s="22"/>
      <c r="M124" s="329">
        <v>6</v>
      </c>
      <c r="N124" s="57">
        <v>2</v>
      </c>
      <c r="O124" s="22"/>
      <c r="P124" s="22"/>
      <c r="Q124" s="22"/>
      <c r="R124" s="22"/>
      <c r="S124" s="22"/>
      <c r="T124" s="22"/>
      <c r="U124" s="22"/>
      <c r="V124" s="329"/>
      <c r="W124" s="57">
        <v>23</v>
      </c>
      <c r="X124" s="22">
        <v>24</v>
      </c>
      <c r="Y124" s="22"/>
      <c r="Z124" s="22"/>
      <c r="AA124" s="329"/>
      <c r="AB124" s="653">
        <v>4</v>
      </c>
      <c r="AC124" s="22">
        <v>1956</v>
      </c>
      <c r="AD124" s="41">
        <v>149</v>
      </c>
      <c r="AE124" s="26">
        <v>84</v>
      </c>
    </row>
    <row r="125" spans="1:31" ht="15.75">
      <c r="A125" s="55" t="s">
        <v>214</v>
      </c>
      <c r="B125" s="22">
        <v>2204</v>
      </c>
      <c r="C125" s="222" t="s">
        <v>218</v>
      </c>
      <c r="D125" s="76">
        <v>53</v>
      </c>
      <c r="E125" s="57">
        <v>1</v>
      </c>
      <c r="F125" s="22">
        <v>33</v>
      </c>
      <c r="G125" s="329"/>
      <c r="H125" s="57"/>
      <c r="I125" s="22">
        <v>2</v>
      </c>
      <c r="J125" s="22">
        <v>3</v>
      </c>
      <c r="K125" s="22"/>
      <c r="L125" s="22"/>
      <c r="M125" s="329">
        <v>6</v>
      </c>
      <c r="N125" s="57">
        <v>11</v>
      </c>
      <c r="O125" s="22"/>
      <c r="P125" s="22"/>
      <c r="Q125" s="22"/>
      <c r="R125" s="22"/>
      <c r="S125" s="22"/>
      <c r="T125" s="22"/>
      <c r="U125" s="22"/>
      <c r="V125" s="329"/>
      <c r="W125" s="57">
        <v>50</v>
      </c>
      <c r="X125" s="22"/>
      <c r="Y125" s="22"/>
      <c r="Z125" s="22"/>
      <c r="AA125" s="329"/>
      <c r="AB125" s="653">
        <v>4</v>
      </c>
      <c r="AC125" s="22">
        <v>2004</v>
      </c>
      <c r="AD125" s="41">
        <v>21</v>
      </c>
      <c r="AE125" s="26">
        <v>11</v>
      </c>
    </row>
    <row r="126" spans="1:31" ht="15.75">
      <c r="A126" s="55" t="s">
        <v>214</v>
      </c>
      <c r="B126" s="22">
        <v>2205</v>
      </c>
      <c r="C126" s="23" t="s">
        <v>219</v>
      </c>
      <c r="D126" s="76">
        <v>31</v>
      </c>
      <c r="E126" s="57">
        <v>1</v>
      </c>
      <c r="F126" s="22">
        <v>50</v>
      </c>
      <c r="G126" s="329"/>
      <c r="H126" s="57"/>
      <c r="I126" s="22">
        <v>2</v>
      </c>
      <c r="J126" s="22"/>
      <c r="K126" s="22"/>
      <c r="L126" s="22"/>
      <c r="M126" s="329">
        <v>6</v>
      </c>
      <c r="N126" s="57">
        <v>7</v>
      </c>
      <c r="O126" s="22"/>
      <c r="P126" s="22"/>
      <c r="Q126" s="22"/>
      <c r="R126" s="22"/>
      <c r="S126" s="22"/>
      <c r="T126" s="22"/>
      <c r="U126" s="22"/>
      <c r="V126" s="329"/>
      <c r="W126" s="57">
        <v>24</v>
      </c>
      <c r="X126" s="22"/>
      <c r="Y126" s="22"/>
      <c r="Z126" s="22"/>
      <c r="AA126" s="329"/>
      <c r="AB126" s="653">
        <v>4</v>
      </c>
      <c r="AC126" s="22">
        <v>1956</v>
      </c>
      <c r="AD126" s="41">
        <v>10</v>
      </c>
      <c r="AE126" s="26">
        <v>3</v>
      </c>
    </row>
    <row r="127" spans="1:31" ht="15.75">
      <c r="A127" s="55" t="s">
        <v>214</v>
      </c>
      <c r="B127" s="22">
        <v>2206</v>
      </c>
      <c r="C127" s="222" t="s">
        <v>220</v>
      </c>
      <c r="D127" s="76">
        <v>31</v>
      </c>
      <c r="E127" s="57">
        <v>1</v>
      </c>
      <c r="F127" s="22">
        <v>100</v>
      </c>
      <c r="G127" s="329"/>
      <c r="H127" s="57">
        <v>1</v>
      </c>
      <c r="I127" s="22"/>
      <c r="J127" s="22"/>
      <c r="K127" s="22"/>
      <c r="L127" s="22"/>
      <c r="M127" s="329"/>
      <c r="N127" s="57">
        <v>7</v>
      </c>
      <c r="O127" s="22"/>
      <c r="P127" s="22"/>
      <c r="Q127" s="22"/>
      <c r="R127" s="22"/>
      <c r="S127" s="22"/>
      <c r="T127" s="22"/>
      <c r="U127" s="22"/>
      <c r="V127" s="329"/>
      <c r="W127" s="57">
        <v>50</v>
      </c>
      <c r="X127" s="22"/>
      <c r="Y127" s="22"/>
      <c r="Z127" s="22"/>
      <c r="AA127" s="329"/>
      <c r="AB127" s="653">
        <v>4</v>
      </c>
      <c r="AC127" s="22">
        <v>1988</v>
      </c>
      <c r="AD127" s="41">
        <v>65</v>
      </c>
      <c r="AE127" s="26">
        <v>67</v>
      </c>
    </row>
    <row r="128" spans="1:31" ht="15.75">
      <c r="A128" s="55" t="s">
        <v>214</v>
      </c>
      <c r="B128" s="22">
        <v>2207</v>
      </c>
      <c r="C128" s="23" t="s">
        <v>221</v>
      </c>
      <c r="D128" s="76">
        <v>11</v>
      </c>
      <c r="E128" s="57">
        <v>2</v>
      </c>
      <c r="F128" s="22">
        <v>100</v>
      </c>
      <c r="G128" s="329">
        <v>33</v>
      </c>
      <c r="H128" s="57">
        <v>1</v>
      </c>
      <c r="I128" s="22">
        <v>2</v>
      </c>
      <c r="J128" s="22"/>
      <c r="K128" s="22"/>
      <c r="L128" s="22"/>
      <c r="M128" s="329"/>
      <c r="N128" s="57">
        <v>21</v>
      </c>
      <c r="O128" s="22">
        <v>22</v>
      </c>
      <c r="P128" s="22"/>
      <c r="Q128" s="22"/>
      <c r="R128" s="22"/>
      <c r="S128" s="22"/>
      <c r="T128" s="22"/>
      <c r="U128" s="22"/>
      <c r="V128" s="329"/>
      <c r="W128" s="57">
        <v>50</v>
      </c>
      <c r="X128" s="22"/>
      <c r="Y128" s="22"/>
      <c r="Z128" s="22"/>
      <c r="AA128" s="329"/>
      <c r="AB128" s="653">
        <v>4</v>
      </c>
      <c r="AC128" s="22">
        <v>1981</v>
      </c>
      <c r="AD128" s="41">
        <v>72</v>
      </c>
      <c r="AE128" s="26">
        <v>40</v>
      </c>
    </row>
    <row r="129" spans="1:31" ht="15.75">
      <c r="A129" s="55" t="s">
        <v>214</v>
      </c>
      <c r="B129" s="22">
        <v>2208</v>
      </c>
      <c r="C129" s="222" t="s">
        <v>222</v>
      </c>
      <c r="D129" s="76">
        <v>24</v>
      </c>
      <c r="E129" s="57">
        <v>1</v>
      </c>
      <c r="F129" s="22">
        <v>50</v>
      </c>
      <c r="G129" s="329"/>
      <c r="H129" s="57">
        <v>1</v>
      </c>
      <c r="I129" s="22"/>
      <c r="J129" s="22"/>
      <c r="K129" s="22"/>
      <c r="L129" s="22"/>
      <c r="M129" s="329"/>
      <c r="N129" s="57">
        <v>1</v>
      </c>
      <c r="O129" s="22">
        <v>21</v>
      </c>
      <c r="P129" s="22">
        <v>22</v>
      </c>
      <c r="Q129" s="22"/>
      <c r="R129" s="22"/>
      <c r="S129" s="22"/>
      <c r="T129" s="22"/>
      <c r="U129" s="22"/>
      <c r="V129" s="329"/>
      <c r="W129" s="57">
        <v>50</v>
      </c>
      <c r="X129" s="22"/>
      <c r="Y129" s="22"/>
      <c r="Z129" s="22"/>
      <c r="AA129" s="329"/>
      <c r="AB129" s="653">
        <v>4</v>
      </c>
      <c r="AC129" s="22">
        <v>2013</v>
      </c>
      <c r="AD129" s="41">
        <v>14</v>
      </c>
      <c r="AE129" s="26">
        <v>2</v>
      </c>
    </row>
    <row r="130" spans="1:31" ht="16.5" thickBot="1">
      <c r="A130" s="485" t="s">
        <v>214</v>
      </c>
      <c r="B130" s="16">
        <v>2209</v>
      </c>
      <c r="C130" s="145" t="s">
        <v>223</v>
      </c>
      <c r="D130" s="84">
        <v>42</v>
      </c>
      <c r="E130" s="61">
        <v>2</v>
      </c>
      <c r="F130" s="16">
        <v>50</v>
      </c>
      <c r="G130" s="336"/>
      <c r="H130" s="61"/>
      <c r="I130" s="16">
        <v>2</v>
      </c>
      <c r="J130" s="16"/>
      <c r="K130" s="16"/>
      <c r="L130" s="16"/>
      <c r="M130" s="336"/>
      <c r="N130" s="61">
        <v>25</v>
      </c>
      <c r="O130" s="16"/>
      <c r="P130" s="16"/>
      <c r="Q130" s="16"/>
      <c r="R130" s="16"/>
      <c r="S130" s="16"/>
      <c r="T130" s="16"/>
      <c r="U130" s="16"/>
      <c r="V130" s="336"/>
      <c r="W130" s="61">
        <v>21</v>
      </c>
      <c r="X130" s="16"/>
      <c r="Y130" s="16"/>
      <c r="Z130" s="16"/>
      <c r="AA130" s="336"/>
      <c r="AB130" s="652">
        <v>4</v>
      </c>
      <c r="AC130" s="16">
        <v>2007</v>
      </c>
      <c r="AD130" s="201">
        <v>3</v>
      </c>
      <c r="AE130" s="20">
        <v>2</v>
      </c>
    </row>
    <row r="131" spans="1:31" ht="15.75">
      <c r="A131" s="64" t="s">
        <v>224</v>
      </c>
      <c r="B131" s="12">
        <v>2301</v>
      </c>
      <c r="C131" s="66" t="s">
        <v>225</v>
      </c>
      <c r="D131" s="68">
        <v>21</v>
      </c>
      <c r="E131" s="619">
        <v>1</v>
      </c>
      <c r="F131" s="12">
        <v>85</v>
      </c>
      <c r="G131" s="671">
        <v>10</v>
      </c>
      <c r="H131" s="619"/>
      <c r="I131" s="12">
        <v>2</v>
      </c>
      <c r="J131" s="12">
        <v>3</v>
      </c>
      <c r="K131" s="12">
        <v>4</v>
      </c>
      <c r="L131" s="12"/>
      <c r="M131" s="671">
        <v>6</v>
      </c>
      <c r="N131" s="619">
        <v>3</v>
      </c>
      <c r="O131" s="12">
        <v>4</v>
      </c>
      <c r="P131" s="12">
        <v>5</v>
      </c>
      <c r="Q131" s="12">
        <v>6</v>
      </c>
      <c r="R131" s="12">
        <v>7</v>
      </c>
      <c r="S131" s="12">
        <v>8</v>
      </c>
      <c r="T131" s="12"/>
      <c r="U131" s="12"/>
      <c r="V131" s="671"/>
      <c r="W131" s="619">
        <v>25</v>
      </c>
      <c r="X131" s="12"/>
      <c r="Y131" s="12"/>
      <c r="Z131" s="12"/>
      <c r="AA131" s="671"/>
      <c r="AB131" s="658">
        <v>2</v>
      </c>
      <c r="AC131" s="12">
        <v>1952</v>
      </c>
      <c r="AD131" s="223">
        <v>2578</v>
      </c>
      <c r="AE131" s="224"/>
    </row>
    <row r="132" spans="1:31" ht="15.75">
      <c r="A132" s="71" t="s">
        <v>224</v>
      </c>
      <c r="B132" s="24">
        <v>2302</v>
      </c>
      <c r="C132" s="73" t="s">
        <v>226</v>
      </c>
      <c r="D132" s="76">
        <v>21</v>
      </c>
      <c r="E132" s="362">
        <v>1</v>
      </c>
      <c r="F132" s="24">
        <v>70</v>
      </c>
      <c r="G132" s="392">
        <v>17</v>
      </c>
      <c r="H132" s="362"/>
      <c r="I132" s="24">
        <v>2</v>
      </c>
      <c r="J132" s="24">
        <v>3</v>
      </c>
      <c r="K132" s="24"/>
      <c r="L132" s="24"/>
      <c r="M132" s="392">
        <v>6</v>
      </c>
      <c r="N132" s="362">
        <v>3</v>
      </c>
      <c r="O132" s="24">
        <v>4</v>
      </c>
      <c r="P132" s="24">
        <v>6</v>
      </c>
      <c r="Q132" s="24">
        <v>8</v>
      </c>
      <c r="R132" s="24"/>
      <c r="S132" s="24"/>
      <c r="T132" s="24"/>
      <c r="U132" s="24"/>
      <c r="V132" s="392"/>
      <c r="W132" s="362">
        <v>25</v>
      </c>
      <c r="X132" s="24"/>
      <c r="Y132" s="24"/>
      <c r="Z132" s="24"/>
      <c r="AA132" s="392"/>
      <c r="AB132" s="656">
        <v>2</v>
      </c>
      <c r="AC132" s="24">
        <v>1966</v>
      </c>
      <c r="AD132" s="225">
        <v>63</v>
      </c>
      <c r="AE132" s="226"/>
    </row>
    <row r="133" spans="1:31" ht="15.75">
      <c r="A133" s="71" t="s">
        <v>224</v>
      </c>
      <c r="B133" s="24">
        <v>2303</v>
      </c>
      <c r="C133" s="73" t="s">
        <v>227</v>
      </c>
      <c r="D133" s="76">
        <v>21</v>
      </c>
      <c r="E133" s="362">
        <v>1</v>
      </c>
      <c r="F133" s="24">
        <v>65</v>
      </c>
      <c r="G133" s="392"/>
      <c r="H133" s="362"/>
      <c r="I133" s="24">
        <v>2</v>
      </c>
      <c r="J133" s="24">
        <v>3</v>
      </c>
      <c r="K133" s="24"/>
      <c r="L133" s="24"/>
      <c r="M133" s="392"/>
      <c r="N133" s="362">
        <v>3</v>
      </c>
      <c r="O133" s="24"/>
      <c r="P133" s="24"/>
      <c r="Q133" s="24"/>
      <c r="R133" s="24"/>
      <c r="S133" s="24"/>
      <c r="T133" s="24"/>
      <c r="U133" s="24"/>
      <c r="V133" s="392"/>
      <c r="W133" s="362">
        <v>25</v>
      </c>
      <c r="X133" s="24"/>
      <c r="Y133" s="24"/>
      <c r="Z133" s="24"/>
      <c r="AA133" s="392"/>
      <c r="AB133" s="656">
        <v>4</v>
      </c>
      <c r="AC133" s="24">
        <v>1964</v>
      </c>
      <c r="AD133" s="225">
        <v>67</v>
      </c>
      <c r="AE133" s="226">
        <v>4</v>
      </c>
    </row>
    <row r="134" spans="1:31" ht="15.75">
      <c r="A134" s="71" t="s">
        <v>224</v>
      </c>
      <c r="B134" s="24">
        <v>2304</v>
      </c>
      <c r="C134" s="73" t="s">
        <v>228</v>
      </c>
      <c r="D134" s="76">
        <v>42</v>
      </c>
      <c r="E134" s="362">
        <v>2</v>
      </c>
      <c r="F134" s="24">
        <v>100</v>
      </c>
      <c r="G134" s="392">
        <v>75</v>
      </c>
      <c r="H134" s="362"/>
      <c r="I134" s="24">
        <v>2</v>
      </c>
      <c r="J134" s="24">
        <v>3</v>
      </c>
      <c r="K134" s="24"/>
      <c r="L134" s="24"/>
      <c r="M134" s="392">
        <v>6</v>
      </c>
      <c r="N134" s="362">
        <v>25</v>
      </c>
      <c r="O134" s="24"/>
      <c r="P134" s="24"/>
      <c r="Q134" s="24"/>
      <c r="R134" s="24"/>
      <c r="S134" s="24"/>
      <c r="T134" s="24"/>
      <c r="U134" s="24"/>
      <c r="V134" s="392"/>
      <c r="W134" s="362">
        <v>26</v>
      </c>
      <c r="X134" s="24"/>
      <c r="Y134" s="24"/>
      <c r="Z134" s="24"/>
      <c r="AA134" s="392"/>
      <c r="AB134" s="656">
        <v>4</v>
      </c>
      <c r="AC134" s="24">
        <v>1963</v>
      </c>
      <c r="AD134" s="225">
        <v>467</v>
      </c>
      <c r="AE134" s="226"/>
    </row>
    <row r="135" spans="1:31" ht="15.75">
      <c r="A135" s="157" t="s">
        <v>229</v>
      </c>
      <c r="B135" s="31">
        <v>2305</v>
      </c>
      <c r="C135" s="164" t="s">
        <v>230</v>
      </c>
      <c r="D135" s="180">
        <v>42</v>
      </c>
      <c r="E135" s="376">
        <v>3</v>
      </c>
      <c r="F135" s="31">
        <v>100</v>
      </c>
      <c r="G135" s="326"/>
      <c r="H135" s="376">
        <v>1</v>
      </c>
      <c r="I135" s="31"/>
      <c r="J135" s="31"/>
      <c r="K135" s="31"/>
      <c r="L135" s="31"/>
      <c r="M135" s="326"/>
      <c r="N135" s="376">
        <v>7</v>
      </c>
      <c r="O135" s="31">
        <v>28</v>
      </c>
      <c r="P135" s="31"/>
      <c r="Q135" s="31"/>
      <c r="R135" s="31"/>
      <c r="S135" s="31"/>
      <c r="T135" s="31"/>
      <c r="U135" s="31"/>
      <c r="V135" s="326"/>
      <c r="W135" s="376">
        <v>26</v>
      </c>
      <c r="X135" s="31"/>
      <c r="Y135" s="31"/>
      <c r="Z135" s="31"/>
      <c r="AA135" s="326"/>
      <c r="AB135" s="662">
        <v>4</v>
      </c>
      <c r="AC135" s="31">
        <v>1961</v>
      </c>
      <c r="AD135" s="150">
        <v>13</v>
      </c>
      <c r="AE135" s="151">
        <v>14</v>
      </c>
    </row>
    <row r="136" spans="1:31" ht="15.75">
      <c r="A136" s="227" t="s">
        <v>224</v>
      </c>
      <c r="B136" s="39">
        <v>2306</v>
      </c>
      <c r="C136" s="228" t="s">
        <v>231</v>
      </c>
      <c r="D136" s="177">
        <v>35</v>
      </c>
      <c r="E136" s="562">
        <v>1</v>
      </c>
      <c r="F136" s="22">
        <v>100</v>
      </c>
      <c r="G136" s="329"/>
      <c r="H136" s="562">
        <v>1</v>
      </c>
      <c r="I136" s="39"/>
      <c r="J136" s="39"/>
      <c r="K136" s="39"/>
      <c r="L136" s="39"/>
      <c r="M136" s="391"/>
      <c r="N136" s="562">
        <v>7</v>
      </c>
      <c r="O136" s="39"/>
      <c r="P136" s="39"/>
      <c r="Q136" s="39"/>
      <c r="R136" s="39"/>
      <c r="S136" s="39"/>
      <c r="T136" s="39"/>
      <c r="U136" s="39"/>
      <c r="V136" s="391"/>
      <c r="W136" s="562">
        <v>26</v>
      </c>
      <c r="X136" s="39"/>
      <c r="Y136" s="39"/>
      <c r="Z136" s="39"/>
      <c r="AA136" s="391"/>
      <c r="AB136" s="229">
        <v>4</v>
      </c>
      <c r="AC136" s="229">
        <v>1979</v>
      </c>
      <c r="AD136" s="230">
        <v>235.5</v>
      </c>
      <c r="AE136" s="231"/>
    </row>
    <row r="137" spans="1:31" ht="16.5" thickBot="1">
      <c r="A137" s="232" t="s">
        <v>224</v>
      </c>
      <c r="B137" s="195">
        <v>2307</v>
      </c>
      <c r="C137" s="233" t="s">
        <v>232</v>
      </c>
      <c r="D137" s="221">
        <v>34</v>
      </c>
      <c r="E137" s="702">
        <v>1</v>
      </c>
      <c r="F137" s="16">
        <v>100</v>
      </c>
      <c r="G137" s="336">
        <v>68</v>
      </c>
      <c r="H137" s="702">
        <v>1</v>
      </c>
      <c r="I137" s="195">
        <v>2</v>
      </c>
      <c r="J137" s="195">
        <v>3</v>
      </c>
      <c r="K137" s="195"/>
      <c r="L137" s="195"/>
      <c r="M137" s="628"/>
      <c r="N137" s="702">
        <v>7</v>
      </c>
      <c r="O137" s="195"/>
      <c r="P137" s="195"/>
      <c r="Q137" s="195"/>
      <c r="R137" s="195"/>
      <c r="S137" s="195"/>
      <c r="T137" s="195"/>
      <c r="U137" s="195"/>
      <c r="V137" s="628"/>
      <c r="W137" s="702">
        <v>50</v>
      </c>
      <c r="X137" s="195"/>
      <c r="Y137" s="195"/>
      <c r="Z137" s="195"/>
      <c r="AA137" s="628"/>
      <c r="AB137" s="235">
        <v>4</v>
      </c>
      <c r="AC137" s="235">
        <v>1977</v>
      </c>
      <c r="AD137" s="236">
        <v>2396</v>
      </c>
      <c r="AE137" s="237">
        <v>11</v>
      </c>
    </row>
    <row r="138" spans="1:31" ht="15.75">
      <c r="A138" s="238" t="s">
        <v>233</v>
      </c>
      <c r="B138" s="148">
        <v>2401</v>
      </c>
      <c r="C138" s="239" t="s">
        <v>234</v>
      </c>
      <c r="D138" s="211">
        <v>21</v>
      </c>
      <c r="E138" s="689">
        <v>1</v>
      </c>
      <c r="F138" s="149">
        <v>45</v>
      </c>
      <c r="G138" s="609">
        <v>30</v>
      </c>
      <c r="H138" s="689"/>
      <c r="I138" s="148">
        <v>2</v>
      </c>
      <c r="J138" s="148">
        <v>3</v>
      </c>
      <c r="K138" s="148"/>
      <c r="L138" s="148"/>
      <c r="M138" s="728"/>
      <c r="N138" s="689">
        <v>1</v>
      </c>
      <c r="O138" s="148"/>
      <c r="P138" s="148"/>
      <c r="Q138" s="148"/>
      <c r="R138" s="148"/>
      <c r="S138" s="148"/>
      <c r="T138" s="148"/>
      <c r="U138" s="148"/>
      <c r="V138" s="728"/>
      <c r="W138" s="689">
        <v>25</v>
      </c>
      <c r="X138" s="148"/>
      <c r="Y138" s="148"/>
      <c r="Z138" s="148"/>
      <c r="AA138" s="728"/>
      <c r="AB138" s="661">
        <v>4</v>
      </c>
      <c r="AC138" s="148"/>
      <c r="AD138" s="199">
        <v>11</v>
      </c>
      <c r="AE138" s="14">
        <v>4</v>
      </c>
    </row>
    <row r="139" spans="1:31" ht="15.75">
      <c r="A139" s="227" t="s">
        <v>233</v>
      </c>
      <c r="B139" s="39">
        <v>2402</v>
      </c>
      <c r="C139" s="228" t="s">
        <v>235</v>
      </c>
      <c r="D139" s="177">
        <v>63</v>
      </c>
      <c r="E139" s="562">
        <v>2</v>
      </c>
      <c r="F139" s="38">
        <v>100</v>
      </c>
      <c r="G139" s="390"/>
      <c r="H139" s="562"/>
      <c r="I139" s="39">
        <v>2</v>
      </c>
      <c r="J139" s="39">
        <v>3</v>
      </c>
      <c r="K139" s="39"/>
      <c r="L139" s="39">
        <v>5</v>
      </c>
      <c r="M139" s="391"/>
      <c r="N139" s="562">
        <v>27</v>
      </c>
      <c r="O139" s="39"/>
      <c r="P139" s="39"/>
      <c r="Q139" s="39"/>
      <c r="R139" s="39"/>
      <c r="S139" s="39"/>
      <c r="T139" s="39"/>
      <c r="U139" s="39"/>
      <c r="V139" s="391"/>
      <c r="W139" s="562">
        <v>50</v>
      </c>
      <c r="X139" s="39"/>
      <c r="Y139" s="39"/>
      <c r="Z139" s="39"/>
      <c r="AA139" s="391"/>
      <c r="AB139" s="229">
        <v>4</v>
      </c>
      <c r="AC139" s="39">
        <v>2011</v>
      </c>
      <c r="AD139" s="41">
        <v>0</v>
      </c>
      <c r="AE139" s="26">
        <v>0</v>
      </c>
    </row>
    <row r="140" spans="1:31" ht="15.75">
      <c r="A140" s="227" t="s">
        <v>233</v>
      </c>
      <c r="B140" s="39">
        <v>2403</v>
      </c>
      <c r="C140" s="228" t="s">
        <v>236</v>
      </c>
      <c r="D140" s="177">
        <v>63</v>
      </c>
      <c r="E140" s="562">
        <v>1</v>
      </c>
      <c r="F140" s="38">
        <v>100</v>
      </c>
      <c r="G140" s="390"/>
      <c r="H140" s="562">
        <v>1</v>
      </c>
      <c r="I140" s="39"/>
      <c r="J140" s="39"/>
      <c r="K140" s="39"/>
      <c r="L140" s="39"/>
      <c r="M140" s="391"/>
      <c r="N140" s="562">
        <v>8</v>
      </c>
      <c r="O140" s="39"/>
      <c r="P140" s="39"/>
      <c r="Q140" s="39"/>
      <c r="R140" s="39"/>
      <c r="S140" s="39"/>
      <c r="T140" s="39"/>
      <c r="U140" s="39"/>
      <c r="V140" s="391"/>
      <c r="W140" s="562">
        <v>12</v>
      </c>
      <c r="X140" s="39">
        <v>50</v>
      </c>
      <c r="Y140" s="39"/>
      <c r="Z140" s="39"/>
      <c r="AA140" s="391"/>
      <c r="AB140" s="229">
        <v>4</v>
      </c>
      <c r="AC140" s="39">
        <v>2001</v>
      </c>
      <c r="AD140" s="41">
        <v>0.5</v>
      </c>
      <c r="AE140" s="26">
        <v>0</v>
      </c>
    </row>
    <row r="141" spans="1:31" ht="15.75">
      <c r="A141" s="227" t="s">
        <v>233</v>
      </c>
      <c r="B141" s="39">
        <v>2404</v>
      </c>
      <c r="C141" s="228" t="s">
        <v>237</v>
      </c>
      <c r="D141" s="177">
        <v>21</v>
      </c>
      <c r="E141" s="562">
        <v>1</v>
      </c>
      <c r="F141" s="38">
        <v>50</v>
      </c>
      <c r="G141" s="390"/>
      <c r="H141" s="729"/>
      <c r="I141" s="39">
        <v>2</v>
      </c>
      <c r="J141" s="39">
        <v>3</v>
      </c>
      <c r="K141" s="39"/>
      <c r="L141" s="39"/>
      <c r="M141" s="391"/>
      <c r="N141" s="562">
        <v>3</v>
      </c>
      <c r="O141" s="39">
        <v>6</v>
      </c>
      <c r="P141" s="39">
        <v>9</v>
      </c>
      <c r="Q141" s="39"/>
      <c r="R141" s="39"/>
      <c r="S141" s="39"/>
      <c r="T141" s="39"/>
      <c r="U141" s="39"/>
      <c r="V141" s="391"/>
      <c r="W141" s="562">
        <v>25</v>
      </c>
      <c r="X141" s="39"/>
      <c r="Y141" s="39"/>
      <c r="Z141" s="39"/>
      <c r="AA141" s="391"/>
      <c r="AB141" s="229">
        <v>4</v>
      </c>
      <c r="AC141" s="39">
        <v>1991</v>
      </c>
      <c r="AD141" s="41">
        <v>3</v>
      </c>
      <c r="AE141" s="26">
        <v>1</v>
      </c>
    </row>
    <row r="142" spans="1:31" ht="15.75">
      <c r="A142" s="227" t="s">
        <v>233</v>
      </c>
      <c r="B142" s="39">
        <v>2405</v>
      </c>
      <c r="C142" s="228" t="s">
        <v>238</v>
      </c>
      <c r="D142" s="177">
        <v>15</v>
      </c>
      <c r="E142" s="562">
        <v>2</v>
      </c>
      <c r="F142" s="38">
        <v>50</v>
      </c>
      <c r="G142" s="390"/>
      <c r="H142" s="730"/>
      <c r="I142" s="39"/>
      <c r="J142" s="39">
        <v>3</v>
      </c>
      <c r="K142" s="39"/>
      <c r="L142" s="39"/>
      <c r="M142" s="391"/>
      <c r="N142" s="562">
        <v>26</v>
      </c>
      <c r="O142" s="39"/>
      <c r="P142" s="39"/>
      <c r="Q142" s="39"/>
      <c r="R142" s="39"/>
      <c r="S142" s="39"/>
      <c r="T142" s="39"/>
      <c r="U142" s="39"/>
      <c r="V142" s="391"/>
      <c r="W142" s="562">
        <v>50</v>
      </c>
      <c r="X142" s="39"/>
      <c r="Y142" s="39"/>
      <c r="Z142" s="39"/>
      <c r="AA142" s="391"/>
      <c r="AB142" s="229">
        <v>4</v>
      </c>
      <c r="AC142" s="39">
        <v>2006</v>
      </c>
      <c r="AD142" s="41">
        <v>0</v>
      </c>
      <c r="AE142" s="26">
        <v>0</v>
      </c>
    </row>
    <row r="143" spans="1:31" ht="15.75">
      <c r="A143" s="227" t="s">
        <v>233</v>
      </c>
      <c r="B143" s="39">
        <v>2406</v>
      </c>
      <c r="C143" s="228" t="s">
        <v>239</v>
      </c>
      <c r="D143" s="177">
        <v>41</v>
      </c>
      <c r="E143" s="562">
        <v>3</v>
      </c>
      <c r="F143" s="38">
        <v>50</v>
      </c>
      <c r="G143" s="390">
        <v>30</v>
      </c>
      <c r="H143" s="562">
        <v>1</v>
      </c>
      <c r="I143" s="39">
        <v>2</v>
      </c>
      <c r="J143" s="39">
        <v>3</v>
      </c>
      <c r="K143" s="39">
        <v>4</v>
      </c>
      <c r="L143" s="546"/>
      <c r="M143" s="391">
        <v>6</v>
      </c>
      <c r="N143" s="562">
        <v>9</v>
      </c>
      <c r="O143" s="39">
        <v>21</v>
      </c>
      <c r="P143" s="39"/>
      <c r="Q143" s="39"/>
      <c r="R143" s="39"/>
      <c r="S143" s="39"/>
      <c r="T143" s="39"/>
      <c r="U143" s="39"/>
      <c r="V143" s="391"/>
      <c r="W143" s="562">
        <v>25</v>
      </c>
      <c r="X143" s="39"/>
      <c r="Y143" s="39"/>
      <c r="Z143" s="39"/>
      <c r="AA143" s="391"/>
      <c r="AB143" s="229">
        <v>4</v>
      </c>
      <c r="AC143" s="39">
        <v>2014</v>
      </c>
      <c r="AD143" s="41">
        <v>22</v>
      </c>
      <c r="AE143" s="26">
        <v>5</v>
      </c>
    </row>
    <row r="144" spans="1:31" ht="15.75">
      <c r="A144" s="227" t="s">
        <v>233</v>
      </c>
      <c r="B144" s="39">
        <v>2407</v>
      </c>
      <c r="C144" s="228" t="s">
        <v>240</v>
      </c>
      <c r="D144" s="177">
        <v>41</v>
      </c>
      <c r="E144" s="562">
        <v>3</v>
      </c>
      <c r="F144" s="38">
        <v>50</v>
      </c>
      <c r="G144" s="390">
        <v>30</v>
      </c>
      <c r="H144" s="562">
        <v>1</v>
      </c>
      <c r="I144" s="39">
        <v>2</v>
      </c>
      <c r="J144" s="39">
        <v>3</v>
      </c>
      <c r="K144" s="39">
        <v>4</v>
      </c>
      <c r="L144" s="547"/>
      <c r="M144" s="391">
        <v>6</v>
      </c>
      <c r="N144" s="562">
        <v>9</v>
      </c>
      <c r="O144" s="39">
        <v>21</v>
      </c>
      <c r="P144" s="39"/>
      <c r="Q144" s="39"/>
      <c r="R144" s="39"/>
      <c r="S144" s="39"/>
      <c r="T144" s="39"/>
      <c r="U144" s="39"/>
      <c r="V144" s="391"/>
      <c r="W144" s="562">
        <v>25</v>
      </c>
      <c r="X144" s="39"/>
      <c r="Y144" s="39"/>
      <c r="Z144" s="39"/>
      <c r="AA144" s="391"/>
      <c r="AB144" s="229">
        <v>4</v>
      </c>
      <c r="AC144" s="39">
        <v>2011</v>
      </c>
      <c r="AD144" s="41">
        <v>6</v>
      </c>
      <c r="AE144" s="26">
        <v>2</v>
      </c>
    </row>
    <row r="145" spans="1:31" ht="15.75">
      <c r="A145" s="227" t="s">
        <v>241</v>
      </c>
      <c r="B145" s="39">
        <v>2408</v>
      </c>
      <c r="C145" s="228" t="s">
        <v>242</v>
      </c>
      <c r="D145" s="177">
        <v>41</v>
      </c>
      <c r="E145" s="562">
        <v>3</v>
      </c>
      <c r="F145" s="38">
        <v>100</v>
      </c>
      <c r="G145" s="390"/>
      <c r="H145" s="562">
        <v>1</v>
      </c>
      <c r="I145" s="39"/>
      <c r="J145" s="39"/>
      <c r="K145" s="39"/>
      <c r="L145" s="39"/>
      <c r="M145" s="391"/>
      <c r="N145" s="562">
        <v>7</v>
      </c>
      <c r="O145" s="39">
        <v>9</v>
      </c>
      <c r="P145" s="39">
        <v>21</v>
      </c>
      <c r="Q145" s="39">
        <v>22</v>
      </c>
      <c r="R145" s="39">
        <v>28</v>
      </c>
      <c r="S145" s="39"/>
      <c r="T145" s="39"/>
      <c r="U145" s="39"/>
      <c r="V145" s="391"/>
      <c r="W145" s="562">
        <v>25</v>
      </c>
      <c r="X145" s="39"/>
      <c r="Y145" s="39"/>
      <c r="Z145" s="39"/>
      <c r="AA145" s="391"/>
      <c r="AB145" s="229">
        <v>4</v>
      </c>
      <c r="AC145" s="39">
        <v>2014</v>
      </c>
      <c r="AD145" s="41">
        <v>6.2</v>
      </c>
      <c r="AE145" s="26">
        <v>0</v>
      </c>
    </row>
    <row r="146" spans="1:31" ht="16.5" thickBot="1">
      <c r="A146" s="232" t="s">
        <v>241</v>
      </c>
      <c r="B146" s="195">
        <v>2409</v>
      </c>
      <c r="C146" s="233" t="s">
        <v>243</v>
      </c>
      <c r="D146" s="221">
        <v>42</v>
      </c>
      <c r="E146" s="702">
        <v>3</v>
      </c>
      <c r="F146" s="175">
        <v>100</v>
      </c>
      <c r="G146" s="543"/>
      <c r="H146" s="702">
        <v>1</v>
      </c>
      <c r="I146" s="195"/>
      <c r="J146" s="195"/>
      <c r="K146" s="195"/>
      <c r="L146" s="195"/>
      <c r="M146" s="628"/>
      <c r="N146" s="702">
        <v>7</v>
      </c>
      <c r="O146" s="195">
        <v>9</v>
      </c>
      <c r="P146" s="195">
        <v>28</v>
      </c>
      <c r="Q146" s="195"/>
      <c r="R146" s="195"/>
      <c r="S146" s="195"/>
      <c r="T146" s="195"/>
      <c r="U146" s="195"/>
      <c r="V146" s="628"/>
      <c r="W146" s="702">
        <v>50</v>
      </c>
      <c r="X146" s="195"/>
      <c r="Y146" s="195"/>
      <c r="Z146" s="195"/>
      <c r="AA146" s="628"/>
      <c r="AB146" s="235">
        <v>4</v>
      </c>
      <c r="AC146" s="195"/>
      <c r="AD146" s="201">
        <v>14</v>
      </c>
      <c r="AE146" s="20">
        <v>0</v>
      </c>
    </row>
    <row r="147" spans="1:31" ht="15.75">
      <c r="A147" s="54" t="s">
        <v>244</v>
      </c>
      <c r="B147" s="10">
        <v>2501</v>
      </c>
      <c r="C147" s="11" t="s">
        <v>245</v>
      </c>
      <c r="D147" s="68">
        <v>21</v>
      </c>
      <c r="E147" s="606">
        <v>1</v>
      </c>
      <c r="F147" s="12">
        <v>50</v>
      </c>
      <c r="G147" s="671">
        <v>20</v>
      </c>
      <c r="H147" s="606"/>
      <c r="I147" s="10">
        <v>2</v>
      </c>
      <c r="J147" s="10">
        <v>3</v>
      </c>
      <c r="K147" s="10"/>
      <c r="L147" s="10"/>
      <c r="M147" s="345">
        <v>6</v>
      </c>
      <c r="N147" s="606">
        <v>3</v>
      </c>
      <c r="O147" s="10">
        <v>4</v>
      </c>
      <c r="P147" s="10">
        <v>6</v>
      </c>
      <c r="Q147" s="10">
        <v>7</v>
      </c>
      <c r="R147" s="10">
        <v>11</v>
      </c>
      <c r="S147" s="10"/>
      <c r="T147" s="10"/>
      <c r="U147" s="10"/>
      <c r="V147" s="345"/>
      <c r="W147" s="606">
        <v>25</v>
      </c>
      <c r="X147" s="10"/>
      <c r="Y147" s="10"/>
      <c r="Z147" s="10"/>
      <c r="AA147" s="345"/>
      <c r="AB147" s="651">
        <v>2</v>
      </c>
      <c r="AC147" s="10">
        <v>1987</v>
      </c>
      <c r="AD147" s="199">
        <v>28</v>
      </c>
      <c r="AE147" s="241" t="s">
        <v>172</v>
      </c>
    </row>
    <row r="148" spans="1:31" ht="15.75">
      <c r="A148" s="55" t="s">
        <v>244</v>
      </c>
      <c r="B148" s="22">
        <v>2502</v>
      </c>
      <c r="C148" s="23" t="s">
        <v>246</v>
      </c>
      <c r="D148" s="76">
        <v>43</v>
      </c>
      <c r="E148" s="57">
        <v>1</v>
      </c>
      <c r="F148" s="24">
        <v>40</v>
      </c>
      <c r="G148" s="392"/>
      <c r="H148" s="57"/>
      <c r="I148" s="22"/>
      <c r="J148" s="22">
        <v>3</v>
      </c>
      <c r="K148" s="22"/>
      <c r="L148" s="22"/>
      <c r="M148" s="329"/>
      <c r="N148" s="57">
        <v>9</v>
      </c>
      <c r="O148" s="22"/>
      <c r="P148" s="22"/>
      <c r="Q148" s="22"/>
      <c r="R148" s="22"/>
      <c r="S148" s="22"/>
      <c r="T148" s="22"/>
      <c r="U148" s="22"/>
      <c r="V148" s="329"/>
      <c r="W148" s="57">
        <v>25</v>
      </c>
      <c r="X148" s="22"/>
      <c r="Y148" s="22"/>
      <c r="Z148" s="22"/>
      <c r="AA148" s="329"/>
      <c r="AB148" s="653">
        <v>4</v>
      </c>
      <c r="AC148" s="22">
        <v>1987</v>
      </c>
      <c r="AD148" s="41">
        <v>11</v>
      </c>
      <c r="AE148" s="45" t="s">
        <v>172</v>
      </c>
    </row>
    <row r="149" spans="1:31" ht="15.75">
      <c r="A149" s="55" t="s">
        <v>244</v>
      </c>
      <c r="B149" s="22">
        <v>2503</v>
      </c>
      <c r="C149" s="23" t="s">
        <v>247</v>
      </c>
      <c r="D149" s="76">
        <v>11</v>
      </c>
      <c r="E149" s="57">
        <v>2</v>
      </c>
      <c r="F149" s="24">
        <v>50</v>
      </c>
      <c r="G149" s="392"/>
      <c r="H149" s="714"/>
      <c r="I149" s="22">
        <v>2</v>
      </c>
      <c r="J149" s="22">
        <v>3</v>
      </c>
      <c r="K149" s="22"/>
      <c r="L149" s="22"/>
      <c r="M149" s="731"/>
      <c r="N149" s="57">
        <v>21</v>
      </c>
      <c r="O149" s="22">
        <v>22</v>
      </c>
      <c r="P149" s="22"/>
      <c r="Q149" s="22"/>
      <c r="R149" s="22"/>
      <c r="S149" s="22"/>
      <c r="T149" s="22"/>
      <c r="U149" s="22"/>
      <c r="V149" s="329"/>
      <c r="W149" s="57">
        <v>30</v>
      </c>
      <c r="X149" s="22"/>
      <c r="Y149" s="22"/>
      <c r="Z149" s="22"/>
      <c r="AA149" s="329"/>
      <c r="AB149" s="653">
        <v>4</v>
      </c>
      <c r="AC149" s="22"/>
      <c r="AD149" s="41">
        <v>5</v>
      </c>
      <c r="AE149" s="26">
        <v>3</v>
      </c>
    </row>
    <row r="150" spans="1:31" ht="15.75">
      <c r="A150" s="55" t="s">
        <v>244</v>
      </c>
      <c r="B150" s="22">
        <v>2504</v>
      </c>
      <c r="C150" s="23" t="s">
        <v>248</v>
      </c>
      <c r="D150" s="76">
        <v>62</v>
      </c>
      <c r="E150" s="57">
        <v>2</v>
      </c>
      <c r="F150" s="24">
        <v>30</v>
      </c>
      <c r="G150" s="392"/>
      <c r="H150" s="57"/>
      <c r="I150" s="22"/>
      <c r="J150" s="22"/>
      <c r="K150" s="509"/>
      <c r="L150" s="22"/>
      <c r="M150" s="329">
        <v>6</v>
      </c>
      <c r="N150" s="57">
        <v>25</v>
      </c>
      <c r="O150" s="22">
        <v>27</v>
      </c>
      <c r="P150" s="22"/>
      <c r="Q150" s="22"/>
      <c r="R150" s="22"/>
      <c r="S150" s="22"/>
      <c r="T150" s="22"/>
      <c r="U150" s="22"/>
      <c r="V150" s="329"/>
      <c r="W150" s="57">
        <v>50</v>
      </c>
      <c r="X150" s="22"/>
      <c r="Y150" s="22"/>
      <c r="Z150" s="22"/>
      <c r="AA150" s="329"/>
      <c r="AB150" s="653">
        <v>2</v>
      </c>
      <c r="AC150" s="22">
        <v>2004</v>
      </c>
      <c r="AD150" s="41">
        <v>5</v>
      </c>
      <c r="AE150" s="26">
        <v>6</v>
      </c>
    </row>
    <row r="151" spans="1:31" ht="15.75">
      <c r="A151" s="55" t="s">
        <v>244</v>
      </c>
      <c r="B151" s="22">
        <v>2505</v>
      </c>
      <c r="C151" s="23" t="s">
        <v>249</v>
      </c>
      <c r="D151" s="76">
        <v>41</v>
      </c>
      <c r="E151" s="57">
        <v>2</v>
      </c>
      <c r="F151" s="24">
        <v>33</v>
      </c>
      <c r="G151" s="392"/>
      <c r="H151" s="57"/>
      <c r="I151" s="22"/>
      <c r="J151" s="22"/>
      <c r="K151" s="22">
        <v>4</v>
      </c>
      <c r="L151" s="22"/>
      <c r="M151" s="329"/>
      <c r="N151" s="57">
        <v>9</v>
      </c>
      <c r="O151" s="22"/>
      <c r="P151" s="22"/>
      <c r="Q151" s="22"/>
      <c r="R151" s="22"/>
      <c r="S151" s="22"/>
      <c r="T151" s="22"/>
      <c r="U151" s="22"/>
      <c r="V151" s="329"/>
      <c r="W151" s="57">
        <v>50</v>
      </c>
      <c r="X151" s="22"/>
      <c r="Y151" s="22"/>
      <c r="Z151" s="22"/>
      <c r="AA151" s="329"/>
      <c r="AB151" s="653">
        <v>4</v>
      </c>
      <c r="AC151" s="22">
        <v>2013</v>
      </c>
      <c r="AD151" s="41">
        <v>21</v>
      </c>
      <c r="AE151" s="26">
        <v>1</v>
      </c>
    </row>
    <row r="152" spans="1:31" ht="15.75">
      <c r="A152" s="55" t="s">
        <v>244</v>
      </c>
      <c r="B152" s="22">
        <v>2506</v>
      </c>
      <c r="C152" s="23" t="s">
        <v>250</v>
      </c>
      <c r="D152" s="76">
        <v>32</v>
      </c>
      <c r="E152" s="57">
        <v>1</v>
      </c>
      <c r="F152" s="24">
        <v>65</v>
      </c>
      <c r="G152" s="392">
        <v>50</v>
      </c>
      <c r="H152" s="714"/>
      <c r="I152" s="22">
        <v>2</v>
      </c>
      <c r="J152" s="22">
        <v>3</v>
      </c>
      <c r="K152" s="22"/>
      <c r="L152" s="22"/>
      <c r="M152" s="329"/>
      <c r="N152" s="57">
        <v>10</v>
      </c>
      <c r="O152" s="22"/>
      <c r="P152" s="22"/>
      <c r="Q152" s="22"/>
      <c r="R152" s="22"/>
      <c r="S152" s="22"/>
      <c r="T152" s="22"/>
      <c r="U152" s="22"/>
      <c r="V152" s="329"/>
      <c r="W152" s="57">
        <v>24</v>
      </c>
      <c r="X152" s="22"/>
      <c r="Y152" s="22"/>
      <c r="Z152" s="22"/>
      <c r="AA152" s="329"/>
      <c r="AB152" s="653">
        <v>4</v>
      </c>
      <c r="AC152" s="22"/>
      <c r="AD152" s="41">
        <v>1</v>
      </c>
      <c r="AE152" s="504" t="s">
        <v>172</v>
      </c>
    </row>
    <row r="153" spans="1:31" ht="15.75">
      <c r="A153" s="55" t="s">
        <v>244</v>
      </c>
      <c r="B153" s="22">
        <v>2507</v>
      </c>
      <c r="C153" s="23" t="s">
        <v>251</v>
      </c>
      <c r="D153" s="76">
        <v>63</v>
      </c>
      <c r="E153" s="57">
        <v>2</v>
      </c>
      <c r="F153" s="24">
        <v>50</v>
      </c>
      <c r="G153" s="392"/>
      <c r="H153" s="713"/>
      <c r="I153" s="22"/>
      <c r="J153" s="22"/>
      <c r="K153" s="22">
        <v>4</v>
      </c>
      <c r="L153" s="22"/>
      <c r="M153" s="329"/>
      <c r="N153" s="57">
        <v>27</v>
      </c>
      <c r="O153" s="22"/>
      <c r="P153" s="22"/>
      <c r="Q153" s="22"/>
      <c r="R153" s="22"/>
      <c r="S153" s="22"/>
      <c r="T153" s="22"/>
      <c r="U153" s="22"/>
      <c r="V153" s="329"/>
      <c r="W153" s="57">
        <v>50</v>
      </c>
      <c r="X153" s="22"/>
      <c r="Y153" s="22"/>
      <c r="Z153" s="22"/>
      <c r="AA153" s="329"/>
      <c r="AB153" s="653">
        <v>2</v>
      </c>
      <c r="AC153" s="22">
        <v>2001</v>
      </c>
      <c r="AD153" s="41">
        <v>0.25</v>
      </c>
      <c r="AE153" s="26">
        <v>1</v>
      </c>
    </row>
    <row r="154" spans="1:31" ht="15.75">
      <c r="A154" s="55" t="s">
        <v>244</v>
      </c>
      <c r="B154" s="22">
        <v>2508</v>
      </c>
      <c r="C154" s="23" t="s">
        <v>252</v>
      </c>
      <c r="D154" s="76">
        <v>42</v>
      </c>
      <c r="E154" s="57">
        <v>2</v>
      </c>
      <c r="F154" s="24">
        <v>30</v>
      </c>
      <c r="G154" s="392">
        <v>20</v>
      </c>
      <c r="H154" s="57"/>
      <c r="I154" s="22"/>
      <c r="J154" s="22">
        <v>3</v>
      </c>
      <c r="K154" s="22"/>
      <c r="L154" s="22"/>
      <c r="M154" s="329"/>
      <c r="N154" s="57">
        <v>25</v>
      </c>
      <c r="O154" s="22"/>
      <c r="P154" s="22"/>
      <c r="Q154" s="22"/>
      <c r="R154" s="22"/>
      <c r="S154" s="22"/>
      <c r="T154" s="22"/>
      <c r="U154" s="22"/>
      <c r="V154" s="329"/>
      <c r="W154" s="57">
        <v>11</v>
      </c>
      <c r="X154" s="22"/>
      <c r="Y154" s="22"/>
      <c r="Z154" s="22"/>
      <c r="AA154" s="329"/>
      <c r="AB154" s="653">
        <v>4</v>
      </c>
      <c r="AC154" s="22">
        <v>2016</v>
      </c>
      <c r="AD154" s="41">
        <v>1</v>
      </c>
      <c r="AE154" s="45" t="s">
        <v>172</v>
      </c>
    </row>
    <row r="155" spans="1:31" ht="15.75">
      <c r="A155" s="55" t="s">
        <v>244</v>
      </c>
      <c r="B155" s="22">
        <v>2509</v>
      </c>
      <c r="C155" s="23" t="s">
        <v>253</v>
      </c>
      <c r="D155" s="76">
        <v>63</v>
      </c>
      <c r="E155" s="57">
        <v>2</v>
      </c>
      <c r="F155" s="24">
        <v>500</v>
      </c>
      <c r="G155" s="392"/>
      <c r="H155" s="57">
        <v>1</v>
      </c>
      <c r="I155" s="22"/>
      <c r="J155" s="22"/>
      <c r="K155" s="22"/>
      <c r="L155" s="22"/>
      <c r="M155" s="329"/>
      <c r="N155" s="57">
        <v>21</v>
      </c>
      <c r="O155" s="22"/>
      <c r="P155" s="22"/>
      <c r="Q155" s="22"/>
      <c r="R155" s="22"/>
      <c r="S155" s="22"/>
      <c r="T155" s="22"/>
      <c r="U155" s="22"/>
      <c r="V155" s="329"/>
      <c r="W155" s="57">
        <v>50</v>
      </c>
      <c r="X155" s="22"/>
      <c r="Y155" s="22"/>
      <c r="Z155" s="22"/>
      <c r="AA155" s="329"/>
      <c r="AB155" s="653">
        <v>4</v>
      </c>
      <c r="AC155" s="22"/>
      <c r="AD155" s="41">
        <v>0.18</v>
      </c>
      <c r="AE155" s="26"/>
    </row>
    <row r="156" spans="1:31" ht="16.5" thickBot="1">
      <c r="A156" s="485" t="s">
        <v>244</v>
      </c>
      <c r="B156" s="16">
        <v>2510</v>
      </c>
      <c r="C156" s="242" t="s">
        <v>254</v>
      </c>
      <c r="D156" s="84">
        <v>63</v>
      </c>
      <c r="E156" s="61">
        <v>3</v>
      </c>
      <c r="F156" s="18">
        <v>100</v>
      </c>
      <c r="G156" s="533"/>
      <c r="H156" s="61">
        <v>1</v>
      </c>
      <c r="I156" s="16"/>
      <c r="J156" s="16"/>
      <c r="K156" s="16"/>
      <c r="L156" s="16"/>
      <c r="M156" s="336"/>
      <c r="N156" s="61">
        <v>11</v>
      </c>
      <c r="O156" s="16">
        <v>21</v>
      </c>
      <c r="P156" s="16"/>
      <c r="Q156" s="16"/>
      <c r="R156" s="16"/>
      <c r="S156" s="16"/>
      <c r="T156" s="16"/>
      <c r="U156" s="16"/>
      <c r="V156" s="336"/>
      <c r="W156" s="61">
        <v>50</v>
      </c>
      <c r="X156" s="16"/>
      <c r="Y156" s="16"/>
      <c r="Z156" s="16"/>
      <c r="AA156" s="336"/>
      <c r="AB156" s="652">
        <v>4</v>
      </c>
      <c r="AC156" s="16"/>
      <c r="AD156" s="201">
        <v>3</v>
      </c>
      <c r="AE156" s="489" t="s">
        <v>172</v>
      </c>
    </row>
    <row r="157" spans="1:31" ht="16.5" thickBot="1">
      <c r="A157" s="243" t="s">
        <v>255</v>
      </c>
      <c r="B157" s="244">
        <v>2601</v>
      </c>
      <c r="C157" s="245" t="s">
        <v>256</v>
      </c>
      <c r="D157" s="805">
        <v>36</v>
      </c>
      <c r="E157" s="703">
        <v>1</v>
      </c>
      <c r="F157" s="244">
        <v>55</v>
      </c>
      <c r="G157" s="342"/>
      <c r="H157" s="703"/>
      <c r="I157" s="244">
        <v>2</v>
      </c>
      <c r="J157" s="244">
        <v>3</v>
      </c>
      <c r="K157" s="244"/>
      <c r="L157" s="244"/>
      <c r="M157" s="342">
        <v>6</v>
      </c>
      <c r="N157" s="703">
        <v>7</v>
      </c>
      <c r="O157" s="244"/>
      <c r="P157" s="244"/>
      <c r="Q157" s="244"/>
      <c r="R157" s="244"/>
      <c r="S157" s="244"/>
      <c r="T157" s="244"/>
      <c r="U157" s="244"/>
      <c r="V157" s="342"/>
      <c r="W157" s="703">
        <v>24</v>
      </c>
      <c r="X157" s="244"/>
      <c r="Y157" s="244"/>
      <c r="Z157" s="244"/>
      <c r="AA157" s="342"/>
      <c r="AB157" s="268">
        <v>4</v>
      </c>
      <c r="AC157" s="244">
        <v>1977</v>
      </c>
      <c r="AD157" s="247">
        <v>10</v>
      </c>
      <c r="AE157" s="248" t="s">
        <v>257</v>
      </c>
    </row>
    <row r="158" spans="1:31" ht="16.5" thickBot="1">
      <c r="A158" s="243" t="s">
        <v>258</v>
      </c>
      <c r="B158" s="244">
        <v>2701</v>
      </c>
      <c r="C158" s="245" t="s">
        <v>259</v>
      </c>
      <c r="D158" s="805">
        <v>21</v>
      </c>
      <c r="E158" s="703">
        <v>3</v>
      </c>
      <c r="F158" s="249">
        <v>50</v>
      </c>
      <c r="G158" s="704"/>
      <c r="H158" s="703"/>
      <c r="I158" s="244"/>
      <c r="J158" s="244">
        <v>3</v>
      </c>
      <c r="K158" s="244"/>
      <c r="L158" s="244">
        <v>5</v>
      </c>
      <c r="M158" s="342">
        <v>6</v>
      </c>
      <c r="N158" s="703">
        <v>3</v>
      </c>
      <c r="O158" s="244">
        <v>4</v>
      </c>
      <c r="P158" s="244">
        <v>6</v>
      </c>
      <c r="Q158" s="244">
        <v>7</v>
      </c>
      <c r="R158" s="244">
        <v>9</v>
      </c>
      <c r="S158" s="244">
        <v>22</v>
      </c>
      <c r="T158" s="244">
        <v>27</v>
      </c>
      <c r="U158" s="244"/>
      <c r="V158" s="342"/>
      <c r="W158" s="703">
        <v>25</v>
      </c>
      <c r="X158" s="244">
        <v>50</v>
      </c>
      <c r="Y158" s="244"/>
      <c r="Z158" s="244"/>
      <c r="AA158" s="342"/>
      <c r="AB158" s="268">
        <v>2</v>
      </c>
      <c r="AC158" s="244">
        <v>2008</v>
      </c>
      <c r="AD158" s="250">
        <v>13</v>
      </c>
      <c r="AE158" s="251">
        <v>16</v>
      </c>
    </row>
    <row r="159" spans="1:31" ht="15.75">
      <c r="A159" s="54" t="s">
        <v>260</v>
      </c>
      <c r="B159" s="10">
        <v>2801</v>
      </c>
      <c r="C159" s="11" t="s">
        <v>261</v>
      </c>
      <c r="D159" s="68">
        <v>11</v>
      </c>
      <c r="E159" s="606">
        <v>2</v>
      </c>
      <c r="F159" s="10">
        <v>45</v>
      </c>
      <c r="G159" s="345"/>
      <c r="H159" s="606"/>
      <c r="I159" s="10">
        <v>2</v>
      </c>
      <c r="J159" s="10"/>
      <c r="K159" s="10"/>
      <c r="L159" s="10"/>
      <c r="M159" s="345"/>
      <c r="N159" s="606">
        <v>21</v>
      </c>
      <c r="O159" s="10">
        <v>22</v>
      </c>
      <c r="P159" s="10"/>
      <c r="Q159" s="10"/>
      <c r="R159" s="10"/>
      <c r="S159" s="10"/>
      <c r="T159" s="10"/>
      <c r="U159" s="10"/>
      <c r="V159" s="345"/>
      <c r="W159" s="606">
        <v>30</v>
      </c>
      <c r="X159" s="10"/>
      <c r="Y159" s="10"/>
      <c r="Z159" s="10"/>
      <c r="AA159" s="345"/>
      <c r="AB159" s="661">
        <v>4</v>
      </c>
      <c r="AC159" s="252" t="s">
        <v>262</v>
      </c>
      <c r="AD159" s="253">
        <v>0</v>
      </c>
      <c r="AE159" s="89">
        <v>0</v>
      </c>
    </row>
    <row r="160" spans="1:31" ht="15.75">
      <c r="A160" s="55" t="s">
        <v>260</v>
      </c>
      <c r="B160" s="22">
        <v>2802</v>
      </c>
      <c r="C160" s="23" t="s">
        <v>263</v>
      </c>
      <c r="D160" s="76">
        <v>21</v>
      </c>
      <c r="E160" s="57">
        <v>1</v>
      </c>
      <c r="F160" s="22">
        <v>50</v>
      </c>
      <c r="G160" s="329"/>
      <c r="H160" s="57"/>
      <c r="I160" s="22">
        <v>2</v>
      </c>
      <c r="J160" s="22">
        <v>3</v>
      </c>
      <c r="K160" s="22"/>
      <c r="L160" s="22"/>
      <c r="M160" s="329"/>
      <c r="N160" s="57">
        <v>3</v>
      </c>
      <c r="O160" s="22">
        <v>4</v>
      </c>
      <c r="P160" s="22">
        <v>6</v>
      </c>
      <c r="Q160" s="22"/>
      <c r="R160" s="22"/>
      <c r="S160" s="22"/>
      <c r="T160" s="22"/>
      <c r="U160" s="22"/>
      <c r="V160" s="329"/>
      <c r="W160" s="57">
        <v>23</v>
      </c>
      <c r="X160" s="22"/>
      <c r="Y160" s="22"/>
      <c r="Z160" s="22"/>
      <c r="AA160" s="329"/>
      <c r="AB160" s="229">
        <v>4</v>
      </c>
      <c r="AC160" s="22">
        <v>2006</v>
      </c>
      <c r="AD160" s="254">
        <v>18</v>
      </c>
      <c r="AE160" s="26">
        <v>3</v>
      </c>
    </row>
    <row r="161" spans="1:31" ht="16.5" thickBot="1">
      <c r="A161" s="485" t="s">
        <v>260</v>
      </c>
      <c r="B161" s="16">
        <v>2803</v>
      </c>
      <c r="C161" s="17" t="s">
        <v>264</v>
      </c>
      <c r="D161" s="84">
        <v>37</v>
      </c>
      <c r="E161" s="61">
        <v>1</v>
      </c>
      <c r="F161" s="16">
        <v>80</v>
      </c>
      <c r="G161" s="336"/>
      <c r="H161" s="61"/>
      <c r="I161" s="16">
        <v>2</v>
      </c>
      <c r="J161" s="16">
        <v>3</v>
      </c>
      <c r="K161" s="16"/>
      <c r="L161" s="16"/>
      <c r="M161" s="336"/>
      <c r="N161" s="61">
        <v>10</v>
      </c>
      <c r="O161" s="16"/>
      <c r="P161" s="16"/>
      <c r="Q161" s="16"/>
      <c r="R161" s="16"/>
      <c r="S161" s="16"/>
      <c r="T161" s="16"/>
      <c r="U161" s="16"/>
      <c r="V161" s="336"/>
      <c r="W161" s="61">
        <v>25</v>
      </c>
      <c r="X161" s="16"/>
      <c r="Y161" s="16"/>
      <c r="Z161" s="16"/>
      <c r="AA161" s="336"/>
      <c r="AB161" s="235">
        <v>4</v>
      </c>
      <c r="AC161" s="16">
        <v>2005</v>
      </c>
      <c r="AD161" s="255">
        <v>0</v>
      </c>
      <c r="AE161" s="20">
        <v>0</v>
      </c>
    </row>
    <row r="162" spans="1:31" ht="15.75">
      <c r="A162" s="54" t="s">
        <v>265</v>
      </c>
      <c r="B162" s="10">
        <v>2901</v>
      </c>
      <c r="C162" s="11" t="s">
        <v>266</v>
      </c>
      <c r="D162" s="68">
        <v>21</v>
      </c>
      <c r="E162" s="606">
        <v>1</v>
      </c>
      <c r="F162" s="10">
        <v>30</v>
      </c>
      <c r="G162" s="345"/>
      <c r="H162" s="606"/>
      <c r="I162" s="10">
        <v>2</v>
      </c>
      <c r="J162" s="10">
        <v>3</v>
      </c>
      <c r="K162" s="10"/>
      <c r="L162" s="10"/>
      <c r="M162" s="345"/>
      <c r="N162" s="606">
        <v>2</v>
      </c>
      <c r="O162" s="10"/>
      <c r="P162" s="10"/>
      <c r="Q162" s="10"/>
      <c r="R162" s="10"/>
      <c r="S162" s="10"/>
      <c r="T162" s="10"/>
      <c r="U162" s="10"/>
      <c r="V162" s="345"/>
      <c r="W162" s="606">
        <v>24</v>
      </c>
      <c r="X162" s="10"/>
      <c r="Y162" s="10"/>
      <c r="Z162" s="10"/>
      <c r="AA162" s="345"/>
      <c r="AB162" s="742">
        <v>4</v>
      </c>
      <c r="AC162" s="256">
        <v>1980</v>
      </c>
      <c r="AD162" s="257">
        <v>78</v>
      </c>
      <c r="AE162" s="258">
        <v>11</v>
      </c>
    </row>
    <row r="163" spans="1:31" ht="15.75">
      <c r="A163" s="157" t="s">
        <v>265</v>
      </c>
      <c r="B163" s="31">
        <v>2902</v>
      </c>
      <c r="C163" s="164" t="s">
        <v>267</v>
      </c>
      <c r="D163" s="180">
        <v>51</v>
      </c>
      <c r="E163" s="376">
        <v>2</v>
      </c>
      <c r="F163" s="31">
        <v>100</v>
      </c>
      <c r="G163" s="329"/>
      <c r="H163" s="376">
        <v>1</v>
      </c>
      <c r="I163" s="31"/>
      <c r="J163" s="31"/>
      <c r="K163" s="31"/>
      <c r="L163" s="31"/>
      <c r="M163" s="326"/>
      <c r="N163" s="376">
        <v>28</v>
      </c>
      <c r="O163" s="31"/>
      <c r="P163" s="31"/>
      <c r="Q163" s="31"/>
      <c r="R163" s="31"/>
      <c r="S163" s="31"/>
      <c r="T163" s="31"/>
      <c r="U163" s="31"/>
      <c r="V163" s="326"/>
      <c r="W163" s="376">
        <v>50</v>
      </c>
      <c r="X163" s="31"/>
      <c r="Y163" s="31"/>
      <c r="Z163" s="31"/>
      <c r="AA163" s="326"/>
      <c r="AB163" s="743">
        <v>4</v>
      </c>
      <c r="AC163" s="259">
        <v>2012</v>
      </c>
      <c r="AD163" s="260">
        <v>7.4</v>
      </c>
      <c r="AE163" s="162">
        <v>11</v>
      </c>
    </row>
    <row r="164" spans="1:31" ht="15.75">
      <c r="A164" s="55" t="s">
        <v>265</v>
      </c>
      <c r="B164" s="22">
        <v>2903</v>
      </c>
      <c r="C164" s="164" t="s">
        <v>268</v>
      </c>
      <c r="D164" s="76">
        <v>52</v>
      </c>
      <c r="E164" s="57">
        <v>3</v>
      </c>
      <c r="F164" s="22">
        <v>100</v>
      </c>
      <c r="G164" s="329"/>
      <c r="H164" s="57">
        <v>1</v>
      </c>
      <c r="I164" s="22"/>
      <c r="J164" s="22"/>
      <c r="K164" s="22"/>
      <c r="L164" s="22"/>
      <c r="M164" s="329"/>
      <c r="N164" s="57">
        <v>8</v>
      </c>
      <c r="O164" s="22">
        <v>27</v>
      </c>
      <c r="P164" s="22"/>
      <c r="Q164" s="22"/>
      <c r="R164" s="22"/>
      <c r="S164" s="22"/>
      <c r="T164" s="22"/>
      <c r="U164" s="22"/>
      <c r="V164" s="329"/>
      <c r="W164" s="57">
        <v>50</v>
      </c>
      <c r="X164" s="22"/>
      <c r="Y164" s="22"/>
      <c r="Z164" s="22"/>
      <c r="AA164" s="329"/>
      <c r="AB164" s="740">
        <v>4</v>
      </c>
      <c r="AC164" s="261">
        <v>2012</v>
      </c>
      <c r="AD164" s="262">
        <v>4.8</v>
      </c>
      <c r="AE164" s="155">
        <v>7</v>
      </c>
    </row>
    <row r="165" spans="1:31" ht="16.5" thickBot="1">
      <c r="A165" s="485" t="s">
        <v>265</v>
      </c>
      <c r="B165" s="16">
        <v>2904</v>
      </c>
      <c r="C165" s="17" t="s">
        <v>269</v>
      </c>
      <c r="D165" s="84">
        <v>51</v>
      </c>
      <c r="E165" s="61">
        <v>2</v>
      </c>
      <c r="F165" s="16">
        <v>100</v>
      </c>
      <c r="G165" s="336"/>
      <c r="H165" s="61">
        <v>1</v>
      </c>
      <c r="I165" s="16"/>
      <c r="J165" s="16"/>
      <c r="K165" s="16"/>
      <c r="L165" s="16"/>
      <c r="M165" s="336"/>
      <c r="N165" s="61">
        <v>21</v>
      </c>
      <c r="O165" s="16">
        <v>27</v>
      </c>
      <c r="P165" s="16"/>
      <c r="Q165" s="16"/>
      <c r="R165" s="16"/>
      <c r="S165" s="16"/>
      <c r="T165" s="16"/>
      <c r="U165" s="16"/>
      <c r="V165" s="336"/>
      <c r="W165" s="61">
        <v>50</v>
      </c>
      <c r="X165" s="16"/>
      <c r="Y165" s="16"/>
      <c r="Z165" s="16"/>
      <c r="AA165" s="336"/>
      <c r="AB165" s="744">
        <v>4</v>
      </c>
      <c r="AC165" s="263">
        <v>2012</v>
      </c>
      <c r="AD165" s="19">
        <v>20</v>
      </c>
      <c r="AE165" s="20">
        <v>5</v>
      </c>
    </row>
    <row r="166" spans="1:31" ht="15.75">
      <c r="A166" s="264" t="s">
        <v>270</v>
      </c>
      <c r="B166" s="10">
        <v>3001</v>
      </c>
      <c r="C166" s="11" t="s">
        <v>271</v>
      </c>
      <c r="D166" s="68">
        <v>21</v>
      </c>
      <c r="E166" s="606">
        <v>1</v>
      </c>
      <c r="F166" s="10">
        <v>50</v>
      </c>
      <c r="G166" s="345">
        <v>30</v>
      </c>
      <c r="H166" s="606"/>
      <c r="I166" s="10">
        <v>2</v>
      </c>
      <c r="J166" s="10">
        <v>3</v>
      </c>
      <c r="K166" s="10"/>
      <c r="L166" s="10"/>
      <c r="M166" s="345"/>
      <c r="N166" s="606">
        <v>3</v>
      </c>
      <c r="O166" s="10">
        <v>4</v>
      </c>
      <c r="P166" s="10">
        <v>5</v>
      </c>
      <c r="Q166" s="10">
        <v>6</v>
      </c>
      <c r="R166" s="10">
        <v>7</v>
      </c>
      <c r="S166" s="10"/>
      <c r="T166" s="10"/>
      <c r="U166" s="10"/>
      <c r="V166" s="345"/>
      <c r="W166" s="606">
        <v>23</v>
      </c>
      <c r="X166" s="10">
        <v>24</v>
      </c>
      <c r="Y166" s="10"/>
      <c r="Z166" s="10"/>
      <c r="AA166" s="345"/>
      <c r="AB166" s="651">
        <v>4</v>
      </c>
      <c r="AC166" s="486" t="s">
        <v>272</v>
      </c>
      <c r="AD166" s="199">
        <v>87</v>
      </c>
      <c r="AE166" s="14">
        <v>94</v>
      </c>
    </row>
    <row r="167" spans="1:31" ht="16.5" thickBot="1">
      <c r="A167" s="482" t="s">
        <v>270</v>
      </c>
      <c r="B167" s="16">
        <v>3002</v>
      </c>
      <c r="C167" s="17" t="s">
        <v>273</v>
      </c>
      <c r="D167" s="84">
        <v>11</v>
      </c>
      <c r="E167" s="61">
        <v>2</v>
      </c>
      <c r="F167" s="16">
        <v>100</v>
      </c>
      <c r="G167" s="336">
        <v>75</v>
      </c>
      <c r="H167" s="61">
        <v>1</v>
      </c>
      <c r="I167" s="16"/>
      <c r="J167" s="16"/>
      <c r="K167" s="16"/>
      <c r="L167" s="16"/>
      <c r="M167" s="336"/>
      <c r="N167" s="61">
        <v>21</v>
      </c>
      <c r="O167" s="16">
        <v>22</v>
      </c>
      <c r="P167" s="16"/>
      <c r="Q167" s="16"/>
      <c r="R167" s="16"/>
      <c r="S167" s="16"/>
      <c r="T167" s="16"/>
      <c r="U167" s="16"/>
      <c r="V167" s="336"/>
      <c r="W167" s="61">
        <v>30</v>
      </c>
      <c r="X167" s="16"/>
      <c r="Y167" s="16"/>
      <c r="Z167" s="16"/>
      <c r="AA167" s="336"/>
      <c r="AB167" s="652">
        <v>4</v>
      </c>
      <c r="AC167" s="16" t="s">
        <v>272</v>
      </c>
      <c r="AD167" s="201">
        <v>26</v>
      </c>
      <c r="AE167" s="20">
        <v>3</v>
      </c>
    </row>
    <row r="168" spans="1:31" ht="15.75">
      <c r="A168" s="54" t="s">
        <v>274</v>
      </c>
      <c r="B168" s="10">
        <v>3101</v>
      </c>
      <c r="C168" s="11" t="s">
        <v>275</v>
      </c>
      <c r="D168" s="68">
        <v>21</v>
      </c>
      <c r="E168" s="606">
        <v>3</v>
      </c>
      <c r="F168" s="10">
        <v>50</v>
      </c>
      <c r="G168" s="345"/>
      <c r="H168" s="606"/>
      <c r="I168" s="10">
        <v>2</v>
      </c>
      <c r="J168" s="10"/>
      <c r="K168" s="10"/>
      <c r="L168" s="10"/>
      <c r="M168" s="345"/>
      <c r="N168" s="606">
        <v>2</v>
      </c>
      <c r="O168" s="10">
        <v>10</v>
      </c>
      <c r="P168" s="10"/>
      <c r="Q168" s="10"/>
      <c r="R168" s="10"/>
      <c r="S168" s="10"/>
      <c r="T168" s="10"/>
      <c r="U168" s="10"/>
      <c r="V168" s="345"/>
      <c r="W168" s="606">
        <v>25</v>
      </c>
      <c r="X168" s="10"/>
      <c r="Y168" s="10"/>
      <c r="Z168" s="10"/>
      <c r="AA168" s="345"/>
      <c r="AB168" s="651">
        <v>4</v>
      </c>
      <c r="AC168" s="10">
        <v>2009</v>
      </c>
      <c r="AD168" s="199">
        <v>205</v>
      </c>
      <c r="AE168" s="14">
        <v>19</v>
      </c>
    </row>
    <row r="169" spans="1:31" ht="15.75">
      <c r="A169" s="55" t="s">
        <v>276</v>
      </c>
      <c r="B169" s="22">
        <v>3102</v>
      </c>
      <c r="C169" s="23" t="s">
        <v>277</v>
      </c>
      <c r="D169" s="76">
        <v>31</v>
      </c>
      <c r="E169" s="57">
        <v>3</v>
      </c>
      <c r="F169" s="22">
        <v>500</v>
      </c>
      <c r="G169" s="329"/>
      <c r="H169" s="57"/>
      <c r="I169" s="22">
        <v>2</v>
      </c>
      <c r="J169" s="22">
        <v>3</v>
      </c>
      <c r="K169" s="22"/>
      <c r="L169" s="22"/>
      <c r="M169" s="329">
        <v>6</v>
      </c>
      <c r="N169" s="57">
        <v>7</v>
      </c>
      <c r="O169" s="22">
        <v>24</v>
      </c>
      <c r="P169" s="22">
        <v>28</v>
      </c>
      <c r="Q169" s="22"/>
      <c r="R169" s="22"/>
      <c r="S169" s="22"/>
      <c r="T169" s="22"/>
      <c r="U169" s="22"/>
      <c r="V169" s="329"/>
      <c r="W169" s="57">
        <v>12</v>
      </c>
      <c r="X169" s="22">
        <v>25</v>
      </c>
      <c r="Y169" s="22">
        <v>50</v>
      </c>
      <c r="Z169" s="22"/>
      <c r="AA169" s="329"/>
      <c r="AB169" s="653">
        <v>4</v>
      </c>
      <c r="AC169" s="22">
        <v>2015</v>
      </c>
      <c r="AD169" s="41">
        <v>23</v>
      </c>
      <c r="AE169" s="26">
        <v>48</v>
      </c>
    </row>
    <row r="170" spans="1:31" ht="15.75">
      <c r="A170" s="55" t="s">
        <v>278</v>
      </c>
      <c r="B170" s="22">
        <v>3103</v>
      </c>
      <c r="C170" s="23" t="s">
        <v>279</v>
      </c>
      <c r="D170" s="76">
        <v>41</v>
      </c>
      <c r="E170" s="57">
        <v>2</v>
      </c>
      <c r="F170" s="22">
        <v>100</v>
      </c>
      <c r="G170" s="329"/>
      <c r="H170" s="57">
        <v>1</v>
      </c>
      <c r="I170" s="22"/>
      <c r="J170" s="22"/>
      <c r="K170" s="22"/>
      <c r="L170" s="22"/>
      <c r="M170" s="329"/>
      <c r="N170" s="57">
        <v>21</v>
      </c>
      <c r="O170" s="22"/>
      <c r="P170" s="22"/>
      <c r="Q170" s="22"/>
      <c r="R170" s="22"/>
      <c r="S170" s="22"/>
      <c r="T170" s="22"/>
      <c r="U170" s="22"/>
      <c r="V170" s="329"/>
      <c r="W170" s="57">
        <v>50</v>
      </c>
      <c r="X170" s="22"/>
      <c r="Y170" s="22"/>
      <c r="Z170" s="22"/>
      <c r="AA170" s="329"/>
      <c r="AB170" s="653">
        <v>4</v>
      </c>
      <c r="AC170" s="22">
        <v>2016</v>
      </c>
      <c r="AD170" s="41">
        <v>1</v>
      </c>
      <c r="AE170" s="26"/>
    </row>
    <row r="171" spans="1:31" ht="16.5" thickBot="1">
      <c r="A171" s="485" t="s">
        <v>278</v>
      </c>
      <c r="B171" s="16">
        <v>3104</v>
      </c>
      <c r="C171" s="17" t="s">
        <v>280</v>
      </c>
      <c r="D171" s="84">
        <v>25</v>
      </c>
      <c r="E171" s="61">
        <v>1</v>
      </c>
      <c r="F171" s="16">
        <v>500</v>
      </c>
      <c r="G171" s="336"/>
      <c r="H171" s="61"/>
      <c r="I171" s="16"/>
      <c r="J171" s="16"/>
      <c r="K171" s="16"/>
      <c r="L171" s="16"/>
      <c r="M171" s="336">
        <v>6</v>
      </c>
      <c r="N171" s="61">
        <v>4</v>
      </c>
      <c r="O171" s="16"/>
      <c r="P171" s="16"/>
      <c r="Q171" s="16"/>
      <c r="R171" s="16"/>
      <c r="S171" s="16"/>
      <c r="T171" s="16"/>
      <c r="U171" s="16"/>
      <c r="V171" s="336"/>
      <c r="W171" s="61">
        <v>12</v>
      </c>
      <c r="X171" s="16">
        <v>24</v>
      </c>
      <c r="Y171" s="16"/>
      <c r="Z171" s="16"/>
      <c r="AA171" s="336"/>
      <c r="AB171" s="652">
        <v>4</v>
      </c>
      <c r="AC171" s="16">
        <v>2017</v>
      </c>
      <c r="AD171" s="201">
        <v>16</v>
      </c>
      <c r="AE171" s="265">
        <v>2</v>
      </c>
    </row>
    <row r="172" spans="1:31" ht="15.75">
      <c r="A172" s="54" t="s">
        <v>281</v>
      </c>
      <c r="B172" s="10">
        <v>3201</v>
      </c>
      <c r="C172" s="11" t="s">
        <v>282</v>
      </c>
      <c r="D172" s="68">
        <v>33</v>
      </c>
      <c r="E172" s="606">
        <v>1</v>
      </c>
      <c r="F172" s="10">
        <v>100</v>
      </c>
      <c r="G172" s="345"/>
      <c r="H172" s="606">
        <v>1</v>
      </c>
      <c r="I172" s="10"/>
      <c r="J172" s="10"/>
      <c r="K172" s="10"/>
      <c r="L172" s="10"/>
      <c r="M172" s="345"/>
      <c r="N172" s="606">
        <v>7</v>
      </c>
      <c r="O172" s="10"/>
      <c r="P172" s="10"/>
      <c r="Q172" s="10"/>
      <c r="R172" s="10"/>
      <c r="S172" s="10"/>
      <c r="T172" s="10"/>
      <c r="U172" s="10"/>
      <c r="V172" s="345"/>
      <c r="W172" s="606">
        <v>40</v>
      </c>
      <c r="X172" s="10"/>
      <c r="Y172" s="10"/>
      <c r="Z172" s="10"/>
      <c r="AA172" s="345"/>
      <c r="AB172" s="734">
        <v>4</v>
      </c>
      <c r="AC172" s="10">
        <v>2008</v>
      </c>
      <c r="AD172" s="88">
        <v>22</v>
      </c>
      <c r="AE172" s="89">
        <v>7</v>
      </c>
    </row>
    <row r="173" spans="1:31" ht="15.75">
      <c r="A173" s="55" t="s">
        <v>281</v>
      </c>
      <c r="B173" s="22">
        <v>3202</v>
      </c>
      <c r="C173" s="23" t="s">
        <v>283</v>
      </c>
      <c r="D173" s="76">
        <v>33</v>
      </c>
      <c r="E173" s="57">
        <v>1</v>
      </c>
      <c r="F173" s="22">
        <v>100</v>
      </c>
      <c r="G173" s="329"/>
      <c r="H173" s="57">
        <v>1</v>
      </c>
      <c r="I173" s="22"/>
      <c r="J173" s="22"/>
      <c r="K173" s="22"/>
      <c r="L173" s="22"/>
      <c r="M173" s="329"/>
      <c r="N173" s="57">
        <v>7</v>
      </c>
      <c r="O173" s="22"/>
      <c r="P173" s="22"/>
      <c r="Q173" s="22"/>
      <c r="R173" s="22"/>
      <c r="S173" s="22"/>
      <c r="T173" s="22"/>
      <c r="U173" s="22"/>
      <c r="V173" s="329"/>
      <c r="W173" s="57">
        <v>24</v>
      </c>
      <c r="X173" s="22"/>
      <c r="Y173" s="22"/>
      <c r="Z173" s="22"/>
      <c r="AA173" s="329"/>
      <c r="AB173" s="735">
        <v>4</v>
      </c>
      <c r="AC173" s="22">
        <v>2000</v>
      </c>
      <c r="AD173" s="91">
        <v>246</v>
      </c>
      <c r="AE173" s="173" t="s">
        <v>154</v>
      </c>
    </row>
    <row r="174" spans="1:31" ht="15.75">
      <c r="A174" s="55" t="s">
        <v>281</v>
      </c>
      <c r="B174" s="22">
        <v>3203</v>
      </c>
      <c r="C174" s="23" t="s">
        <v>284</v>
      </c>
      <c r="D174" s="76">
        <v>36</v>
      </c>
      <c r="E174" s="57">
        <v>1</v>
      </c>
      <c r="F174" s="22">
        <v>100</v>
      </c>
      <c r="G174" s="329"/>
      <c r="H174" s="57">
        <v>1</v>
      </c>
      <c r="I174" s="22"/>
      <c r="J174" s="22"/>
      <c r="K174" s="22"/>
      <c r="L174" s="22"/>
      <c r="M174" s="329"/>
      <c r="N174" s="57">
        <v>7</v>
      </c>
      <c r="O174" s="22"/>
      <c r="P174" s="22"/>
      <c r="Q174" s="22"/>
      <c r="R174" s="22"/>
      <c r="S174" s="22"/>
      <c r="T174" s="22"/>
      <c r="U174" s="22"/>
      <c r="V174" s="329"/>
      <c r="W174" s="57">
        <v>40</v>
      </c>
      <c r="X174" s="22"/>
      <c r="Y174" s="22"/>
      <c r="Z174" s="22"/>
      <c r="AA174" s="329"/>
      <c r="AB174" s="735">
        <v>4</v>
      </c>
      <c r="AC174" s="22">
        <v>2009</v>
      </c>
      <c r="AD174" s="91">
        <v>32</v>
      </c>
      <c r="AE174" s="78">
        <v>1</v>
      </c>
    </row>
    <row r="175" spans="1:31" ht="15.75">
      <c r="A175" s="55" t="s">
        <v>281</v>
      </c>
      <c r="B175" s="22">
        <v>3204</v>
      </c>
      <c r="C175" s="23" t="s">
        <v>285</v>
      </c>
      <c r="D175" s="76">
        <v>33</v>
      </c>
      <c r="E175" s="57">
        <v>1</v>
      </c>
      <c r="F175" s="22">
        <v>100</v>
      </c>
      <c r="G175" s="329"/>
      <c r="H175" s="57">
        <v>1</v>
      </c>
      <c r="I175" s="22"/>
      <c r="J175" s="22"/>
      <c r="K175" s="22"/>
      <c r="L175" s="22"/>
      <c r="M175" s="329"/>
      <c r="N175" s="57">
        <v>7</v>
      </c>
      <c r="O175" s="22"/>
      <c r="P175" s="22"/>
      <c r="Q175" s="22"/>
      <c r="R175" s="22"/>
      <c r="S175" s="22"/>
      <c r="T175" s="22"/>
      <c r="U175" s="22"/>
      <c r="V175" s="329"/>
      <c r="W175" s="57">
        <v>21</v>
      </c>
      <c r="X175" s="22"/>
      <c r="Y175" s="22"/>
      <c r="Z175" s="22"/>
      <c r="AA175" s="329"/>
      <c r="AB175" s="735">
        <v>4</v>
      </c>
      <c r="AC175" s="22">
        <v>2010</v>
      </c>
      <c r="AD175" s="91">
        <v>84</v>
      </c>
      <c r="AE175" s="78">
        <v>9</v>
      </c>
    </row>
    <row r="176" spans="1:31" ht="15.75">
      <c r="A176" s="55" t="s">
        <v>281</v>
      </c>
      <c r="B176" s="22">
        <v>3205</v>
      </c>
      <c r="C176" s="23" t="s">
        <v>286</v>
      </c>
      <c r="D176" s="76">
        <v>36</v>
      </c>
      <c r="E176" s="57">
        <v>1</v>
      </c>
      <c r="F176" s="22">
        <v>94</v>
      </c>
      <c r="G176" s="329"/>
      <c r="H176" s="57">
        <v>1</v>
      </c>
      <c r="I176" s="22"/>
      <c r="J176" s="22"/>
      <c r="K176" s="22"/>
      <c r="L176" s="22"/>
      <c r="M176" s="329"/>
      <c r="N176" s="57">
        <v>7</v>
      </c>
      <c r="O176" s="22"/>
      <c r="P176" s="22"/>
      <c r="Q176" s="22"/>
      <c r="R176" s="22"/>
      <c r="S176" s="22"/>
      <c r="T176" s="22"/>
      <c r="U176" s="22"/>
      <c r="V176" s="329"/>
      <c r="W176" s="57">
        <v>25</v>
      </c>
      <c r="X176" s="22"/>
      <c r="Y176" s="22"/>
      <c r="Z176" s="22"/>
      <c r="AA176" s="329"/>
      <c r="AB176" s="735">
        <v>4</v>
      </c>
      <c r="AC176" s="22">
        <v>2011</v>
      </c>
      <c r="AD176" s="91">
        <v>0</v>
      </c>
      <c r="AE176" s="173" t="s">
        <v>154</v>
      </c>
    </row>
    <row r="177" spans="1:31" ht="15.75">
      <c r="A177" s="55" t="s">
        <v>281</v>
      </c>
      <c r="B177" s="22">
        <v>3206</v>
      </c>
      <c r="C177" s="23" t="s">
        <v>287</v>
      </c>
      <c r="D177" s="76">
        <v>36</v>
      </c>
      <c r="E177" s="57">
        <v>1</v>
      </c>
      <c r="F177" s="22">
        <v>67</v>
      </c>
      <c r="G177" s="329"/>
      <c r="H177" s="57"/>
      <c r="I177" s="22">
        <v>2</v>
      </c>
      <c r="J177" s="22"/>
      <c r="K177" s="22"/>
      <c r="L177" s="22"/>
      <c r="M177" s="329"/>
      <c r="N177" s="57">
        <v>7</v>
      </c>
      <c r="O177" s="22"/>
      <c r="P177" s="22"/>
      <c r="Q177" s="22"/>
      <c r="R177" s="22"/>
      <c r="S177" s="22"/>
      <c r="T177" s="22"/>
      <c r="U177" s="22"/>
      <c r="V177" s="329"/>
      <c r="W177" s="57">
        <v>21</v>
      </c>
      <c r="X177" s="22">
        <v>24</v>
      </c>
      <c r="Y177" s="22"/>
      <c r="Z177" s="22"/>
      <c r="AA177" s="329"/>
      <c r="AB177" s="735">
        <v>4</v>
      </c>
      <c r="AC177" s="22">
        <v>2013</v>
      </c>
      <c r="AD177" s="91">
        <v>67</v>
      </c>
      <c r="AE177" s="173" t="s">
        <v>154</v>
      </c>
    </row>
    <row r="178" spans="1:31" ht="15.75">
      <c r="A178" s="55" t="s">
        <v>281</v>
      </c>
      <c r="B178" s="22">
        <v>3207</v>
      </c>
      <c r="C178" s="23" t="s">
        <v>288</v>
      </c>
      <c r="D178" s="76">
        <v>21</v>
      </c>
      <c r="E178" s="57">
        <v>1</v>
      </c>
      <c r="F178" s="22">
        <v>50</v>
      </c>
      <c r="G178" s="329"/>
      <c r="H178" s="57"/>
      <c r="I178" s="22">
        <v>2</v>
      </c>
      <c r="J178" s="22">
        <v>3</v>
      </c>
      <c r="K178" s="22"/>
      <c r="L178" s="22"/>
      <c r="M178" s="329"/>
      <c r="N178" s="57">
        <v>1</v>
      </c>
      <c r="O178" s="22"/>
      <c r="P178" s="22"/>
      <c r="Q178" s="22"/>
      <c r="R178" s="22"/>
      <c r="S178" s="22"/>
      <c r="T178" s="22"/>
      <c r="U178" s="22"/>
      <c r="V178" s="329"/>
      <c r="W178" s="57">
        <v>50</v>
      </c>
      <c r="X178" s="22"/>
      <c r="Y178" s="22"/>
      <c r="Z178" s="22"/>
      <c r="AA178" s="329"/>
      <c r="AB178" s="735">
        <v>4</v>
      </c>
      <c r="AC178" s="22">
        <v>2010</v>
      </c>
      <c r="AD178" s="91">
        <v>30</v>
      </c>
      <c r="AE178" s="173" t="s">
        <v>172</v>
      </c>
    </row>
    <row r="179" spans="1:31" ht="15.75">
      <c r="A179" s="55" t="s">
        <v>281</v>
      </c>
      <c r="B179" s="22">
        <v>3208</v>
      </c>
      <c r="C179" s="23" t="s">
        <v>289</v>
      </c>
      <c r="D179" s="76">
        <v>42</v>
      </c>
      <c r="E179" s="57">
        <v>3</v>
      </c>
      <c r="F179" s="22">
        <v>75</v>
      </c>
      <c r="G179" s="329"/>
      <c r="H179" s="57">
        <v>1</v>
      </c>
      <c r="I179" s="22"/>
      <c r="J179" s="22"/>
      <c r="K179" s="22"/>
      <c r="L179" s="22"/>
      <c r="M179" s="329"/>
      <c r="N179" s="57">
        <v>3</v>
      </c>
      <c r="O179" s="22">
        <v>9</v>
      </c>
      <c r="P179" s="22">
        <v>22</v>
      </c>
      <c r="Q179" s="22"/>
      <c r="R179" s="22"/>
      <c r="S179" s="22"/>
      <c r="T179" s="22"/>
      <c r="U179" s="22"/>
      <c r="V179" s="329"/>
      <c r="W179" s="57">
        <v>40</v>
      </c>
      <c r="X179" s="22"/>
      <c r="Y179" s="22"/>
      <c r="Z179" s="22"/>
      <c r="AA179" s="329"/>
      <c r="AB179" s="735">
        <v>4</v>
      </c>
      <c r="AC179" s="22">
        <v>2011</v>
      </c>
      <c r="AD179" s="91">
        <v>0</v>
      </c>
      <c r="AE179" s="78">
        <v>0</v>
      </c>
    </row>
    <row r="180" spans="1:31" ht="15.75">
      <c r="A180" s="55" t="s">
        <v>281</v>
      </c>
      <c r="B180" s="22">
        <v>3209</v>
      </c>
      <c r="C180" s="23" t="s">
        <v>290</v>
      </c>
      <c r="D180" s="76">
        <v>42</v>
      </c>
      <c r="E180" s="57">
        <v>1</v>
      </c>
      <c r="F180" s="22">
        <v>75</v>
      </c>
      <c r="G180" s="329"/>
      <c r="H180" s="57">
        <v>1</v>
      </c>
      <c r="I180" s="22"/>
      <c r="J180" s="22"/>
      <c r="K180" s="22"/>
      <c r="L180" s="22"/>
      <c r="M180" s="329"/>
      <c r="N180" s="57">
        <v>3</v>
      </c>
      <c r="O180" s="22">
        <v>9</v>
      </c>
      <c r="P180" s="22"/>
      <c r="Q180" s="22"/>
      <c r="R180" s="22"/>
      <c r="S180" s="22"/>
      <c r="T180" s="22"/>
      <c r="U180" s="22"/>
      <c r="V180" s="329"/>
      <c r="W180" s="57">
        <v>40</v>
      </c>
      <c r="X180" s="22"/>
      <c r="Y180" s="22"/>
      <c r="Z180" s="22"/>
      <c r="AA180" s="329"/>
      <c r="AB180" s="735">
        <v>4</v>
      </c>
      <c r="AC180" s="22">
        <v>2011</v>
      </c>
      <c r="AD180" s="91">
        <v>11</v>
      </c>
      <c r="AE180" s="173" t="s">
        <v>172</v>
      </c>
    </row>
    <row r="181" spans="1:31" ht="15.75">
      <c r="A181" s="55" t="s">
        <v>281</v>
      </c>
      <c r="B181" s="22">
        <v>3210</v>
      </c>
      <c r="C181" s="23" t="s">
        <v>291</v>
      </c>
      <c r="D181" s="76">
        <v>54</v>
      </c>
      <c r="E181" s="57">
        <v>1</v>
      </c>
      <c r="F181" s="22">
        <v>90</v>
      </c>
      <c r="G181" s="329">
        <v>75</v>
      </c>
      <c r="H181" s="57">
        <v>1</v>
      </c>
      <c r="I181" s="22"/>
      <c r="J181" s="22"/>
      <c r="K181" s="22"/>
      <c r="L181" s="22"/>
      <c r="M181" s="329"/>
      <c r="N181" s="57">
        <v>6</v>
      </c>
      <c r="O181" s="22"/>
      <c r="P181" s="22"/>
      <c r="Q181" s="22"/>
      <c r="R181" s="22"/>
      <c r="S181" s="22"/>
      <c r="T181" s="22"/>
      <c r="U181" s="22"/>
      <c r="V181" s="329"/>
      <c r="W181" s="57">
        <v>26</v>
      </c>
      <c r="X181" s="22"/>
      <c r="Y181" s="22"/>
      <c r="Z181" s="22"/>
      <c r="AA181" s="329"/>
      <c r="AB181" s="735">
        <v>4</v>
      </c>
      <c r="AC181" s="22">
        <v>1993</v>
      </c>
      <c r="AD181" s="91">
        <v>111</v>
      </c>
      <c r="AE181" s="78">
        <v>2</v>
      </c>
    </row>
    <row r="182" spans="1:31" ht="15.75">
      <c r="A182" s="55" t="s">
        <v>281</v>
      </c>
      <c r="B182" s="22">
        <v>3211</v>
      </c>
      <c r="C182" s="23" t="s">
        <v>292</v>
      </c>
      <c r="D182" s="76">
        <v>15</v>
      </c>
      <c r="E182" s="57">
        <v>2</v>
      </c>
      <c r="F182" s="22">
        <v>500</v>
      </c>
      <c r="G182" s="329"/>
      <c r="H182" s="57"/>
      <c r="I182" s="22">
        <v>2</v>
      </c>
      <c r="J182" s="22">
        <v>3</v>
      </c>
      <c r="K182" s="22"/>
      <c r="L182" s="22"/>
      <c r="M182" s="329"/>
      <c r="N182" s="57">
        <v>26</v>
      </c>
      <c r="O182" s="22"/>
      <c r="P182" s="22"/>
      <c r="Q182" s="22"/>
      <c r="R182" s="22"/>
      <c r="S182" s="22"/>
      <c r="T182" s="22"/>
      <c r="U182" s="22"/>
      <c r="V182" s="329"/>
      <c r="W182" s="57">
        <v>11</v>
      </c>
      <c r="X182" s="22"/>
      <c r="Y182" s="22"/>
      <c r="Z182" s="22"/>
      <c r="AA182" s="329"/>
      <c r="AB182" s="735">
        <v>4</v>
      </c>
      <c r="AC182" s="22">
        <v>2014</v>
      </c>
      <c r="AD182" s="91">
        <v>43</v>
      </c>
      <c r="AE182" s="78">
        <v>9</v>
      </c>
    </row>
    <row r="183" spans="1:31" ht="16.5" thickBot="1">
      <c r="A183" s="485" t="s">
        <v>281</v>
      </c>
      <c r="B183" s="16">
        <v>3212</v>
      </c>
      <c r="C183" s="17" t="s">
        <v>293</v>
      </c>
      <c r="D183" s="84">
        <v>11</v>
      </c>
      <c r="E183" s="61">
        <v>2</v>
      </c>
      <c r="F183" s="16">
        <v>100</v>
      </c>
      <c r="G183" s="336">
        <v>50</v>
      </c>
      <c r="H183" s="61">
        <v>1</v>
      </c>
      <c r="I183" s="16"/>
      <c r="J183" s="16"/>
      <c r="K183" s="16"/>
      <c r="L183" s="16"/>
      <c r="M183" s="336"/>
      <c r="N183" s="61">
        <v>21</v>
      </c>
      <c r="O183" s="16">
        <v>22</v>
      </c>
      <c r="P183" s="16"/>
      <c r="Q183" s="16"/>
      <c r="R183" s="16"/>
      <c r="S183" s="16"/>
      <c r="T183" s="16"/>
      <c r="U183" s="16"/>
      <c r="V183" s="336"/>
      <c r="W183" s="61">
        <v>30</v>
      </c>
      <c r="X183" s="16"/>
      <c r="Y183" s="16"/>
      <c r="Z183" s="16"/>
      <c r="AA183" s="336"/>
      <c r="AB183" s="736">
        <v>2</v>
      </c>
      <c r="AC183" s="16">
        <v>1999</v>
      </c>
      <c r="AD183" s="146">
        <v>28</v>
      </c>
      <c r="AE183" s="147">
        <v>15</v>
      </c>
    </row>
    <row r="184" spans="1:31" ht="15.75">
      <c r="A184" s="54" t="s">
        <v>294</v>
      </c>
      <c r="B184" s="10">
        <v>3301</v>
      </c>
      <c r="C184" s="11" t="s">
        <v>295</v>
      </c>
      <c r="D184" s="68">
        <v>21</v>
      </c>
      <c r="E184" s="606">
        <v>1</v>
      </c>
      <c r="F184" s="10">
        <v>60</v>
      </c>
      <c r="G184" s="345">
        <v>45</v>
      </c>
      <c r="H184" s="606"/>
      <c r="I184" s="10">
        <v>2</v>
      </c>
      <c r="J184" s="10">
        <v>3</v>
      </c>
      <c r="K184" s="10"/>
      <c r="L184" s="10"/>
      <c r="M184" s="345"/>
      <c r="N184" s="606">
        <v>3</v>
      </c>
      <c r="O184" s="10">
        <v>6</v>
      </c>
      <c r="P184" s="10">
        <v>7</v>
      </c>
      <c r="Q184" s="10"/>
      <c r="R184" s="10"/>
      <c r="S184" s="10"/>
      <c r="T184" s="10"/>
      <c r="U184" s="10"/>
      <c r="V184" s="345"/>
      <c r="W184" s="606">
        <v>25</v>
      </c>
      <c r="X184" s="10"/>
      <c r="Y184" s="10"/>
      <c r="Z184" s="10"/>
      <c r="AA184" s="345"/>
      <c r="AB184" s="651">
        <v>4</v>
      </c>
      <c r="AC184" s="10">
        <v>1966</v>
      </c>
      <c r="AD184" s="199">
        <v>239</v>
      </c>
      <c r="AE184" s="14">
        <v>97</v>
      </c>
    </row>
    <row r="185" spans="1:31" ht="16.5" thickBot="1">
      <c r="A185" s="485" t="s">
        <v>294</v>
      </c>
      <c r="B185" s="16">
        <v>3302</v>
      </c>
      <c r="C185" s="17" t="s">
        <v>296</v>
      </c>
      <c r="D185" s="84">
        <v>31</v>
      </c>
      <c r="E185" s="61">
        <v>2</v>
      </c>
      <c r="F185" s="16">
        <v>300</v>
      </c>
      <c r="G185" s="336"/>
      <c r="H185" s="61">
        <v>1</v>
      </c>
      <c r="I185" s="16"/>
      <c r="J185" s="16"/>
      <c r="K185" s="16"/>
      <c r="L185" s="16"/>
      <c r="M185" s="336"/>
      <c r="N185" s="61">
        <v>24</v>
      </c>
      <c r="O185" s="16"/>
      <c r="P185" s="16"/>
      <c r="Q185" s="16"/>
      <c r="R185" s="16"/>
      <c r="S185" s="16"/>
      <c r="T185" s="16"/>
      <c r="U185" s="16"/>
      <c r="V185" s="336"/>
      <c r="W185" s="61">
        <v>15</v>
      </c>
      <c r="X185" s="16"/>
      <c r="Y185" s="16"/>
      <c r="Z185" s="16"/>
      <c r="AA185" s="336"/>
      <c r="AB185" s="652">
        <v>4</v>
      </c>
      <c r="AC185" s="16">
        <v>1973</v>
      </c>
      <c r="AD185" s="201">
        <v>418</v>
      </c>
      <c r="AE185" s="20">
        <v>16</v>
      </c>
    </row>
    <row r="186" spans="1:31" ht="15.75">
      <c r="A186" s="54" t="s">
        <v>297</v>
      </c>
      <c r="B186" s="148">
        <v>3401</v>
      </c>
      <c r="C186" s="239" t="s">
        <v>298</v>
      </c>
      <c r="D186" s="211">
        <v>21</v>
      </c>
      <c r="E186" s="689">
        <v>1</v>
      </c>
      <c r="F186" s="10">
        <v>50</v>
      </c>
      <c r="G186" s="345">
        <v>45</v>
      </c>
      <c r="H186" s="689"/>
      <c r="I186" s="148">
        <v>2</v>
      </c>
      <c r="J186" s="148">
        <v>3</v>
      </c>
      <c r="K186" s="148"/>
      <c r="L186" s="148"/>
      <c r="M186" s="728"/>
      <c r="N186" s="689">
        <v>3</v>
      </c>
      <c r="O186" s="148">
        <v>4</v>
      </c>
      <c r="P186" s="148">
        <v>5</v>
      </c>
      <c r="Q186" s="148">
        <v>6</v>
      </c>
      <c r="R186" s="148">
        <v>7</v>
      </c>
      <c r="S186" s="148"/>
      <c r="T186" s="148"/>
      <c r="U186" s="148"/>
      <c r="V186" s="728"/>
      <c r="W186" s="689">
        <v>25</v>
      </c>
      <c r="X186" s="148"/>
      <c r="Y186" s="148"/>
      <c r="Z186" s="148"/>
      <c r="AA186" s="728"/>
      <c r="AB186" s="651">
        <v>4</v>
      </c>
      <c r="AC186" s="10">
        <v>1982</v>
      </c>
      <c r="AD186" s="199">
        <v>71</v>
      </c>
      <c r="AE186" s="14">
        <v>18</v>
      </c>
    </row>
    <row r="187" spans="1:31" ht="15.75">
      <c r="A187" s="55" t="s">
        <v>297</v>
      </c>
      <c r="B187" s="39">
        <v>3402</v>
      </c>
      <c r="C187" s="228" t="s">
        <v>299</v>
      </c>
      <c r="D187" s="177">
        <v>41</v>
      </c>
      <c r="E187" s="562">
        <v>3</v>
      </c>
      <c r="F187" s="22">
        <v>50</v>
      </c>
      <c r="G187" s="329"/>
      <c r="H187" s="562"/>
      <c r="I187" s="39">
        <v>2</v>
      </c>
      <c r="J187" s="39">
        <v>3</v>
      </c>
      <c r="K187" s="39"/>
      <c r="L187" s="39"/>
      <c r="M187" s="391">
        <v>6</v>
      </c>
      <c r="N187" s="562">
        <v>9</v>
      </c>
      <c r="O187" s="39">
        <v>22</v>
      </c>
      <c r="P187" s="39"/>
      <c r="Q187" s="39"/>
      <c r="R187" s="39"/>
      <c r="S187" s="39"/>
      <c r="T187" s="39"/>
      <c r="U187" s="39"/>
      <c r="V187" s="391"/>
      <c r="W187" s="562">
        <v>26</v>
      </c>
      <c r="X187" s="39"/>
      <c r="Y187" s="39"/>
      <c r="Z187" s="39"/>
      <c r="AA187" s="391"/>
      <c r="AB187" s="653">
        <v>4</v>
      </c>
      <c r="AC187" s="22">
        <v>2007</v>
      </c>
      <c r="AD187" s="41">
        <v>0</v>
      </c>
      <c r="AE187" s="26">
        <v>0</v>
      </c>
    </row>
    <row r="188" spans="1:31" ht="15.75">
      <c r="A188" s="55" t="s">
        <v>297</v>
      </c>
      <c r="B188" s="39">
        <v>3403</v>
      </c>
      <c r="C188" s="228" t="s">
        <v>300</v>
      </c>
      <c r="D188" s="40">
        <v>26</v>
      </c>
      <c r="E188" s="562">
        <v>2</v>
      </c>
      <c r="F188" s="22">
        <v>60</v>
      </c>
      <c r="G188" s="329">
        <v>50</v>
      </c>
      <c r="H188" s="562"/>
      <c r="I188" s="39">
        <v>2</v>
      </c>
      <c r="J188" s="39">
        <v>3</v>
      </c>
      <c r="K188" s="39"/>
      <c r="L188" s="39"/>
      <c r="M188" s="391"/>
      <c r="N188" s="562">
        <v>21</v>
      </c>
      <c r="O188" s="39">
        <v>22</v>
      </c>
      <c r="P188" s="39">
        <v>24</v>
      </c>
      <c r="Q188" s="39"/>
      <c r="R188" s="39"/>
      <c r="S188" s="39"/>
      <c r="T188" s="39"/>
      <c r="U188" s="39"/>
      <c r="V188" s="391"/>
      <c r="W188" s="562">
        <v>12</v>
      </c>
      <c r="X188" s="39"/>
      <c r="Y188" s="39"/>
      <c r="Z188" s="39"/>
      <c r="AA188" s="391"/>
      <c r="AB188" s="653">
        <v>4</v>
      </c>
      <c r="AC188" s="22">
        <v>1982</v>
      </c>
      <c r="AD188" s="41">
        <v>10</v>
      </c>
      <c r="AE188" s="26">
        <v>4</v>
      </c>
    </row>
    <row r="189" spans="1:31" ht="15.75">
      <c r="A189" s="55" t="s">
        <v>297</v>
      </c>
      <c r="B189" s="39">
        <v>3404</v>
      </c>
      <c r="C189" s="228" t="s">
        <v>301</v>
      </c>
      <c r="D189" s="40">
        <v>31</v>
      </c>
      <c r="E189" s="562">
        <v>1</v>
      </c>
      <c r="F189" s="22">
        <v>50</v>
      </c>
      <c r="G189" s="329">
        <v>45</v>
      </c>
      <c r="H189" s="562"/>
      <c r="I189" s="39">
        <v>2</v>
      </c>
      <c r="J189" s="39">
        <v>3</v>
      </c>
      <c r="K189" s="39"/>
      <c r="L189" s="39"/>
      <c r="M189" s="391"/>
      <c r="N189" s="562">
        <v>7</v>
      </c>
      <c r="O189" s="39"/>
      <c r="P189" s="39"/>
      <c r="Q189" s="39"/>
      <c r="R189" s="39"/>
      <c r="S189" s="39"/>
      <c r="T189" s="39"/>
      <c r="U189" s="39"/>
      <c r="V189" s="391"/>
      <c r="W189" s="562">
        <v>24</v>
      </c>
      <c r="X189" s="39"/>
      <c r="Y189" s="39"/>
      <c r="Z189" s="39"/>
      <c r="AA189" s="391"/>
      <c r="AB189" s="653">
        <v>4</v>
      </c>
      <c r="AC189" s="22">
        <v>2009</v>
      </c>
      <c r="AD189" s="41">
        <v>172</v>
      </c>
      <c r="AE189" s="26">
        <v>27</v>
      </c>
    </row>
    <row r="190" spans="1:31" ht="16.5" thickBot="1">
      <c r="A190" s="232" t="s">
        <v>297</v>
      </c>
      <c r="B190" s="195">
        <v>3405</v>
      </c>
      <c r="C190" s="233" t="s">
        <v>302</v>
      </c>
      <c r="D190" s="234">
        <v>23</v>
      </c>
      <c r="E190" s="702">
        <v>1</v>
      </c>
      <c r="F190" s="16">
        <v>50</v>
      </c>
      <c r="G190" s="336"/>
      <c r="H190" s="702"/>
      <c r="I190" s="195">
        <v>2</v>
      </c>
      <c r="J190" s="195"/>
      <c r="K190" s="195"/>
      <c r="L190" s="195"/>
      <c r="M190" s="628"/>
      <c r="N190" s="702">
        <v>3</v>
      </c>
      <c r="O190" s="195">
        <v>4</v>
      </c>
      <c r="P190" s="195">
        <v>5</v>
      </c>
      <c r="Q190" s="195">
        <v>6</v>
      </c>
      <c r="R190" s="195"/>
      <c r="S190" s="195"/>
      <c r="T190" s="195"/>
      <c r="U190" s="195"/>
      <c r="V190" s="628"/>
      <c r="W190" s="702">
        <v>50</v>
      </c>
      <c r="X190" s="195"/>
      <c r="Y190" s="195"/>
      <c r="Z190" s="195"/>
      <c r="AA190" s="628"/>
      <c r="AB190" s="652">
        <v>4</v>
      </c>
      <c r="AC190" s="16">
        <v>2016</v>
      </c>
      <c r="AD190" s="201">
        <v>60</v>
      </c>
      <c r="AE190" s="20">
        <v>9</v>
      </c>
    </row>
    <row r="191" spans="1:31" ht="16.5" thickBot="1">
      <c r="A191" s="243" t="s">
        <v>303</v>
      </c>
      <c r="B191" s="244">
        <v>3501</v>
      </c>
      <c r="C191" s="245" t="s">
        <v>304</v>
      </c>
      <c r="D191" s="246">
        <v>21</v>
      </c>
      <c r="E191" s="703">
        <v>1</v>
      </c>
      <c r="F191" s="249">
        <v>50</v>
      </c>
      <c r="G191" s="704">
        <v>30</v>
      </c>
      <c r="H191" s="703"/>
      <c r="I191" s="244">
        <v>2</v>
      </c>
      <c r="J191" s="244">
        <v>3</v>
      </c>
      <c r="K191" s="244"/>
      <c r="L191" s="244"/>
      <c r="M191" s="342"/>
      <c r="N191" s="243">
        <v>2</v>
      </c>
      <c r="O191" s="244">
        <v>7</v>
      </c>
      <c r="P191" s="244">
        <v>8</v>
      </c>
      <c r="Q191" s="244"/>
      <c r="R191" s="244"/>
      <c r="S191" s="244"/>
      <c r="T191" s="244"/>
      <c r="U191" s="244"/>
      <c r="V191" s="342"/>
      <c r="W191" s="703">
        <v>25</v>
      </c>
      <c r="X191" s="244"/>
      <c r="Y191" s="244"/>
      <c r="Z191" s="244"/>
      <c r="AA191" s="342"/>
      <c r="AB191" s="268">
        <v>4</v>
      </c>
      <c r="AC191" s="244">
        <v>1964</v>
      </c>
      <c r="AD191" s="247">
        <v>46</v>
      </c>
      <c r="AE191" s="267">
        <v>10</v>
      </c>
    </row>
    <row r="192" spans="1:31" ht="16.5" thickBot="1">
      <c r="A192" s="243" t="s">
        <v>305</v>
      </c>
      <c r="B192" s="244">
        <v>3601</v>
      </c>
      <c r="C192" s="245" t="s">
        <v>306</v>
      </c>
      <c r="D192" s="246">
        <v>21</v>
      </c>
      <c r="E192" s="703">
        <v>1</v>
      </c>
      <c r="F192" s="249">
        <v>60</v>
      </c>
      <c r="G192" s="704">
        <v>30</v>
      </c>
      <c r="H192" s="703"/>
      <c r="I192" s="244">
        <v>2</v>
      </c>
      <c r="J192" s="244">
        <v>3</v>
      </c>
      <c r="K192" s="244"/>
      <c r="L192" s="244"/>
      <c r="M192" s="342">
        <v>6</v>
      </c>
      <c r="N192" s="703">
        <v>3</v>
      </c>
      <c r="O192" s="244">
        <v>4</v>
      </c>
      <c r="P192" s="244">
        <v>5</v>
      </c>
      <c r="Q192" s="244">
        <v>6</v>
      </c>
      <c r="R192" s="244">
        <v>10</v>
      </c>
      <c r="S192" s="244">
        <v>11</v>
      </c>
      <c r="T192" s="244"/>
      <c r="U192" s="244"/>
      <c r="V192" s="342"/>
      <c r="W192" s="703">
        <v>25</v>
      </c>
      <c r="X192" s="244"/>
      <c r="Y192" s="244"/>
      <c r="Z192" s="244"/>
      <c r="AA192" s="342"/>
      <c r="AB192" s="268">
        <v>4</v>
      </c>
      <c r="AC192" s="244">
        <v>1987</v>
      </c>
      <c r="AD192" s="268">
        <v>66</v>
      </c>
      <c r="AE192" s="269" t="s">
        <v>172</v>
      </c>
    </row>
    <row r="193" spans="1:31" ht="15.75">
      <c r="A193" s="210" t="s">
        <v>307</v>
      </c>
      <c r="B193" s="149">
        <v>3701</v>
      </c>
      <c r="C193" s="176" t="s">
        <v>308</v>
      </c>
      <c r="D193" s="211">
        <v>21</v>
      </c>
      <c r="E193" s="670">
        <v>1</v>
      </c>
      <c r="F193" s="149">
        <v>50</v>
      </c>
      <c r="G193" s="609"/>
      <c r="H193" s="670"/>
      <c r="I193" s="149">
        <v>2</v>
      </c>
      <c r="J193" s="149">
        <v>3</v>
      </c>
      <c r="K193" s="149"/>
      <c r="L193" s="149"/>
      <c r="M193" s="609">
        <v>6</v>
      </c>
      <c r="N193" s="670">
        <v>3</v>
      </c>
      <c r="O193" s="149">
        <v>4</v>
      </c>
      <c r="P193" s="149">
        <v>6</v>
      </c>
      <c r="Q193" s="149"/>
      <c r="R193" s="149"/>
      <c r="S193" s="149"/>
      <c r="T193" s="149"/>
      <c r="U193" s="149"/>
      <c r="V193" s="609"/>
      <c r="W193" s="670">
        <v>25</v>
      </c>
      <c r="X193" s="149"/>
      <c r="Y193" s="149"/>
      <c r="Z193" s="149"/>
      <c r="AA193" s="609"/>
      <c r="AB193" s="664">
        <v>4</v>
      </c>
      <c r="AC193" s="149">
        <v>1955</v>
      </c>
      <c r="AD193" s="270">
        <v>754</v>
      </c>
      <c r="AE193" s="271" t="s">
        <v>309</v>
      </c>
    </row>
    <row r="194" spans="1:31" ht="15.75">
      <c r="A194" s="152" t="s">
        <v>307</v>
      </c>
      <c r="B194" s="38">
        <v>3702</v>
      </c>
      <c r="C194" s="43" t="s">
        <v>310</v>
      </c>
      <c r="D194" s="177">
        <v>21</v>
      </c>
      <c r="E194" s="567">
        <v>1</v>
      </c>
      <c r="F194" s="38">
        <v>70</v>
      </c>
      <c r="G194" s="390">
        <v>60</v>
      </c>
      <c r="H194" s="567"/>
      <c r="I194" s="38">
        <v>2</v>
      </c>
      <c r="J194" s="38">
        <v>3</v>
      </c>
      <c r="K194" s="38"/>
      <c r="L194" s="38"/>
      <c r="M194" s="390">
        <v>6</v>
      </c>
      <c r="N194" s="567">
        <v>3</v>
      </c>
      <c r="O194" s="38"/>
      <c r="P194" s="38"/>
      <c r="Q194" s="38"/>
      <c r="R194" s="38"/>
      <c r="S194" s="38"/>
      <c r="T194" s="38"/>
      <c r="U194" s="38"/>
      <c r="V194" s="390"/>
      <c r="W194" s="567">
        <v>25</v>
      </c>
      <c r="X194" s="38"/>
      <c r="Y194" s="38"/>
      <c r="Z194" s="38"/>
      <c r="AA194" s="390"/>
      <c r="AB194" s="655">
        <v>4</v>
      </c>
      <c r="AC194" s="38">
        <v>1980</v>
      </c>
      <c r="AD194" s="272">
        <v>14.7</v>
      </c>
      <c r="AE194" s="273" t="s">
        <v>309</v>
      </c>
    </row>
    <row r="195" spans="1:31" ht="15.75">
      <c r="A195" s="152" t="s">
        <v>307</v>
      </c>
      <c r="B195" s="38">
        <v>3703</v>
      </c>
      <c r="C195" s="43" t="s">
        <v>311</v>
      </c>
      <c r="D195" s="177">
        <v>36</v>
      </c>
      <c r="E195" s="567">
        <v>1</v>
      </c>
      <c r="F195" s="38">
        <v>55</v>
      </c>
      <c r="G195" s="390">
        <v>50</v>
      </c>
      <c r="H195" s="567"/>
      <c r="I195" s="38">
        <v>2</v>
      </c>
      <c r="J195" s="38"/>
      <c r="K195" s="38"/>
      <c r="L195" s="38"/>
      <c r="M195" s="390"/>
      <c r="N195" s="567">
        <v>7</v>
      </c>
      <c r="O195" s="38"/>
      <c r="P195" s="38"/>
      <c r="Q195" s="38"/>
      <c r="R195" s="38"/>
      <c r="S195" s="38"/>
      <c r="T195" s="38"/>
      <c r="U195" s="38"/>
      <c r="V195" s="390"/>
      <c r="W195" s="567">
        <v>25</v>
      </c>
      <c r="X195" s="38"/>
      <c r="Y195" s="38"/>
      <c r="Z195" s="38"/>
      <c r="AA195" s="390"/>
      <c r="AB195" s="655">
        <v>4</v>
      </c>
      <c r="AC195" s="38">
        <v>2008</v>
      </c>
      <c r="AD195" s="272">
        <v>96.2</v>
      </c>
      <c r="AE195" s="273" t="s">
        <v>309</v>
      </c>
    </row>
    <row r="196" spans="1:31" ht="15.75">
      <c r="A196" s="152" t="s">
        <v>307</v>
      </c>
      <c r="B196" s="38">
        <v>3704</v>
      </c>
      <c r="C196" s="43" t="s">
        <v>312</v>
      </c>
      <c r="D196" s="177">
        <v>21</v>
      </c>
      <c r="E196" s="567">
        <v>1</v>
      </c>
      <c r="F196" s="38">
        <v>60</v>
      </c>
      <c r="G196" s="390"/>
      <c r="H196" s="567"/>
      <c r="I196" s="38">
        <v>2</v>
      </c>
      <c r="J196" s="38">
        <v>3</v>
      </c>
      <c r="K196" s="38"/>
      <c r="L196" s="38"/>
      <c r="M196" s="390">
        <v>6</v>
      </c>
      <c r="N196" s="567">
        <v>3</v>
      </c>
      <c r="O196" s="38">
        <v>4</v>
      </c>
      <c r="P196" s="38">
        <v>6</v>
      </c>
      <c r="Q196" s="38"/>
      <c r="R196" s="38"/>
      <c r="S196" s="38"/>
      <c r="T196" s="38"/>
      <c r="U196" s="38"/>
      <c r="V196" s="390"/>
      <c r="W196" s="567">
        <v>25</v>
      </c>
      <c r="X196" s="38"/>
      <c r="Y196" s="38"/>
      <c r="Z196" s="38"/>
      <c r="AA196" s="390"/>
      <c r="AB196" s="655">
        <v>4</v>
      </c>
      <c r="AC196" s="38">
        <v>2013</v>
      </c>
      <c r="AD196" s="272">
        <v>173</v>
      </c>
      <c r="AE196" s="273" t="s">
        <v>309</v>
      </c>
    </row>
    <row r="197" spans="1:31" ht="15.75">
      <c r="A197" s="152" t="s">
        <v>307</v>
      </c>
      <c r="B197" s="38">
        <v>3705</v>
      </c>
      <c r="C197" s="43" t="s">
        <v>313</v>
      </c>
      <c r="D197" s="177">
        <v>15</v>
      </c>
      <c r="E197" s="567">
        <v>2</v>
      </c>
      <c r="F197" s="38">
        <v>500</v>
      </c>
      <c r="G197" s="390"/>
      <c r="H197" s="567"/>
      <c r="I197" s="38">
        <v>2</v>
      </c>
      <c r="J197" s="38">
        <v>3</v>
      </c>
      <c r="K197" s="38"/>
      <c r="L197" s="38"/>
      <c r="M197" s="390">
        <v>6</v>
      </c>
      <c r="N197" s="567">
        <v>26</v>
      </c>
      <c r="O197" s="38"/>
      <c r="P197" s="38"/>
      <c r="Q197" s="38"/>
      <c r="R197" s="38"/>
      <c r="S197" s="38"/>
      <c r="T197" s="38"/>
      <c r="U197" s="38"/>
      <c r="V197" s="390"/>
      <c r="W197" s="567">
        <v>11</v>
      </c>
      <c r="X197" s="38"/>
      <c r="Y197" s="38"/>
      <c r="Z197" s="38"/>
      <c r="AA197" s="390"/>
      <c r="AB197" s="655">
        <v>4</v>
      </c>
      <c r="AC197" s="38">
        <v>2017</v>
      </c>
      <c r="AD197" s="272">
        <v>1</v>
      </c>
      <c r="AE197" s="273" t="s">
        <v>309</v>
      </c>
    </row>
    <row r="198" spans="1:31" ht="16.5" thickBot="1">
      <c r="A198" s="80" t="s">
        <v>307</v>
      </c>
      <c r="B198" s="175">
        <v>3706</v>
      </c>
      <c r="C198" s="82" t="s">
        <v>314</v>
      </c>
      <c r="D198" s="221">
        <v>15</v>
      </c>
      <c r="E198" s="672">
        <v>1</v>
      </c>
      <c r="F198" s="175">
        <v>50</v>
      </c>
      <c r="G198" s="543"/>
      <c r="H198" s="672"/>
      <c r="I198" s="175">
        <v>2</v>
      </c>
      <c r="J198" s="175">
        <v>3</v>
      </c>
      <c r="K198" s="175"/>
      <c r="L198" s="175"/>
      <c r="M198" s="543">
        <v>6</v>
      </c>
      <c r="N198" s="672">
        <v>2</v>
      </c>
      <c r="O198" s="175"/>
      <c r="P198" s="175"/>
      <c r="Q198" s="175"/>
      <c r="R198" s="175"/>
      <c r="S198" s="175"/>
      <c r="T198" s="175"/>
      <c r="U198" s="175"/>
      <c r="V198" s="543"/>
      <c r="W198" s="672">
        <v>22</v>
      </c>
      <c r="X198" s="175"/>
      <c r="Y198" s="175"/>
      <c r="Z198" s="175"/>
      <c r="AA198" s="543"/>
      <c r="AB198" s="666">
        <v>4</v>
      </c>
      <c r="AC198" s="175">
        <v>2017</v>
      </c>
      <c r="AD198" s="274">
        <v>5</v>
      </c>
      <c r="AE198" s="275" t="s">
        <v>309</v>
      </c>
    </row>
    <row r="199" spans="1:31" ht="15.75">
      <c r="A199" s="54" t="s">
        <v>315</v>
      </c>
      <c r="B199" s="10">
        <v>3801</v>
      </c>
      <c r="C199" s="11" t="s">
        <v>316</v>
      </c>
      <c r="D199" s="198">
        <v>42</v>
      </c>
      <c r="E199" s="606">
        <v>1</v>
      </c>
      <c r="F199" s="10">
        <v>100</v>
      </c>
      <c r="G199" s="345"/>
      <c r="H199" s="606">
        <v>1</v>
      </c>
      <c r="I199" s="10"/>
      <c r="J199" s="10"/>
      <c r="K199" s="10"/>
      <c r="L199" s="10"/>
      <c r="M199" s="345"/>
      <c r="N199" s="606">
        <v>7</v>
      </c>
      <c r="O199" s="10"/>
      <c r="P199" s="10"/>
      <c r="Q199" s="10"/>
      <c r="R199" s="10"/>
      <c r="S199" s="10"/>
      <c r="T199" s="10"/>
      <c r="U199" s="10"/>
      <c r="V199" s="345"/>
      <c r="W199" s="606">
        <v>40</v>
      </c>
      <c r="X199" s="10"/>
      <c r="Y199" s="10"/>
      <c r="Z199" s="10"/>
      <c r="AA199" s="345"/>
      <c r="AB199" s="651">
        <v>4</v>
      </c>
      <c r="AC199" s="148">
        <v>1964</v>
      </c>
      <c r="AD199" s="276">
        <v>27</v>
      </c>
      <c r="AE199" s="89">
        <v>16</v>
      </c>
    </row>
    <row r="200" spans="1:31" ht="15.75">
      <c r="A200" s="55" t="s">
        <v>315</v>
      </c>
      <c r="B200" s="22">
        <v>3802</v>
      </c>
      <c r="C200" s="23" t="s">
        <v>317</v>
      </c>
      <c r="D200" s="153">
        <v>21</v>
      </c>
      <c r="E200" s="57">
        <v>1</v>
      </c>
      <c r="F200" s="22">
        <v>60</v>
      </c>
      <c r="G200" s="329">
        <v>40</v>
      </c>
      <c r="H200" s="57"/>
      <c r="I200" s="22">
        <v>2</v>
      </c>
      <c r="J200" s="22">
        <v>3</v>
      </c>
      <c r="K200" s="22"/>
      <c r="L200" s="22"/>
      <c r="M200" s="329">
        <v>6</v>
      </c>
      <c r="N200" s="57">
        <v>2</v>
      </c>
      <c r="O200" s="22"/>
      <c r="P200" s="22"/>
      <c r="Q200" s="22"/>
      <c r="R200" s="22"/>
      <c r="S200" s="22"/>
      <c r="T200" s="22"/>
      <c r="U200" s="22"/>
      <c r="V200" s="329"/>
      <c r="W200" s="57">
        <v>25</v>
      </c>
      <c r="X200" s="22"/>
      <c r="Y200" s="22"/>
      <c r="Z200" s="22"/>
      <c r="AA200" s="329"/>
      <c r="AB200" s="740">
        <v>4</v>
      </c>
      <c r="AC200" s="39">
        <v>1957</v>
      </c>
      <c r="AD200" s="91">
        <v>76</v>
      </c>
      <c r="AE200" s="78">
        <v>17</v>
      </c>
    </row>
    <row r="201" spans="1:31" ht="15.75">
      <c r="A201" s="55" t="s">
        <v>315</v>
      </c>
      <c r="B201" s="22">
        <v>3803</v>
      </c>
      <c r="C201" s="23" t="s">
        <v>318</v>
      </c>
      <c r="D201" s="153">
        <v>21</v>
      </c>
      <c r="E201" s="57">
        <v>1</v>
      </c>
      <c r="F201" s="22">
        <v>60</v>
      </c>
      <c r="G201" s="329">
        <v>40</v>
      </c>
      <c r="H201" s="57"/>
      <c r="I201" s="22">
        <v>2</v>
      </c>
      <c r="J201" s="22"/>
      <c r="K201" s="22"/>
      <c r="L201" s="22"/>
      <c r="M201" s="329"/>
      <c r="N201" s="57">
        <v>2</v>
      </c>
      <c r="O201" s="22"/>
      <c r="P201" s="22"/>
      <c r="Q201" s="22"/>
      <c r="R201" s="22"/>
      <c r="S201" s="22"/>
      <c r="T201" s="22"/>
      <c r="U201" s="22"/>
      <c r="V201" s="329"/>
      <c r="W201" s="57">
        <v>50</v>
      </c>
      <c r="X201" s="22"/>
      <c r="Y201" s="22"/>
      <c r="Z201" s="22"/>
      <c r="AA201" s="329"/>
      <c r="AB201" s="653">
        <v>4</v>
      </c>
      <c r="AC201" s="22">
        <v>2016</v>
      </c>
      <c r="AD201" s="91">
        <v>4</v>
      </c>
      <c r="AE201" s="78">
        <v>5</v>
      </c>
    </row>
    <row r="202" spans="1:31" ht="16.5" thickBot="1">
      <c r="A202" s="143" t="s">
        <v>319</v>
      </c>
      <c r="B202" s="18">
        <v>3804</v>
      </c>
      <c r="C202" s="82" t="s">
        <v>320</v>
      </c>
      <c r="D202" s="84">
        <v>11</v>
      </c>
      <c r="E202" s="61">
        <v>2</v>
      </c>
      <c r="F202" s="16">
        <v>100</v>
      </c>
      <c r="G202" s="336">
        <v>50</v>
      </c>
      <c r="H202" s="61">
        <v>1</v>
      </c>
      <c r="I202" s="16"/>
      <c r="J202" s="16"/>
      <c r="K202" s="16"/>
      <c r="L202" s="16"/>
      <c r="M202" s="336"/>
      <c r="N202" s="61">
        <v>21</v>
      </c>
      <c r="O202" s="16">
        <v>22</v>
      </c>
      <c r="P202" s="16"/>
      <c r="Q202" s="16"/>
      <c r="R202" s="16"/>
      <c r="S202" s="16"/>
      <c r="T202" s="16"/>
      <c r="U202" s="16"/>
      <c r="V202" s="336"/>
      <c r="W202" s="61">
        <v>30</v>
      </c>
      <c r="X202" s="16"/>
      <c r="Y202" s="16"/>
      <c r="Z202" s="16"/>
      <c r="AA202" s="336"/>
      <c r="AB202" s="652">
        <v>4</v>
      </c>
      <c r="AC202" s="16">
        <v>1970</v>
      </c>
      <c r="AD202" s="201">
        <v>13</v>
      </c>
      <c r="AE202" s="20">
        <v>3</v>
      </c>
    </row>
    <row r="203" spans="1:31" ht="16.5" thickBot="1">
      <c r="A203" s="243" t="s">
        <v>321</v>
      </c>
      <c r="B203" s="244">
        <v>3901</v>
      </c>
      <c r="C203" s="245" t="s">
        <v>322</v>
      </c>
      <c r="D203" s="246">
        <v>36</v>
      </c>
      <c r="E203" s="703">
        <v>3</v>
      </c>
      <c r="F203" s="249">
        <v>100</v>
      </c>
      <c r="G203" s="704">
        <v>50</v>
      </c>
      <c r="H203" s="703">
        <v>1</v>
      </c>
      <c r="I203" s="244">
        <v>2</v>
      </c>
      <c r="J203" s="244"/>
      <c r="K203" s="244"/>
      <c r="L203" s="244"/>
      <c r="M203" s="342"/>
      <c r="N203" s="703">
        <v>7</v>
      </c>
      <c r="O203" s="244">
        <v>28</v>
      </c>
      <c r="P203" s="244"/>
      <c r="Q203" s="244"/>
      <c r="R203" s="244"/>
      <c r="S203" s="244"/>
      <c r="T203" s="244"/>
      <c r="U203" s="244"/>
      <c r="V203" s="342"/>
      <c r="W203" s="243">
        <v>25</v>
      </c>
      <c r="X203" s="244"/>
      <c r="Y203" s="244"/>
      <c r="Z203" s="244"/>
      <c r="AA203" s="342"/>
      <c r="AB203" s="268">
        <v>4</v>
      </c>
      <c r="AC203" s="244">
        <v>2000</v>
      </c>
      <c r="AD203" s="247">
        <v>128.9</v>
      </c>
      <c r="AE203" s="267">
        <v>7</v>
      </c>
    </row>
    <row r="204" spans="1:31" ht="15.75">
      <c r="A204" s="54" t="s">
        <v>323</v>
      </c>
      <c r="B204" s="10">
        <v>4001</v>
      </c>
      <c r="C204" s="11" t="s">
        <v>324</v>
      </c>
      <c r="D204" s="198">
        <v>21</v>
      </c>
      <c r="E204" s="606">
        <v>1</v>
      </c>
      <c r="F204" s="12">
        <v>50</v>
      </c>
      <c r="G204" s="671">
        <v>40</v>
      </c>
      <c r="H204" s="606"/>
      <c r="I204" s="10">
        <v>2</v>
      </c>
      <c r="J204" s="10">
        <v>3</v>
      </c>
      <c r="K204" s="10">
        <v>4</v>
      </c>
      <c r="L204" s="10"/>
      <c r="M204" s="345"/>
      <c r="N204" s="606">
        <v>3</v>
      </c>
      <c r="O204" s="10">
        <v>4</v>
      </c>
      <c r="P204" s="10">
        <v>6</v>
      </c>
      <c r="Q204" s="10">
        <v>7</v>
      </c>
      <c r="R204" s="10">
        <v>8</v>
      </c>
      <c r="S204" s="10"/>
      <c r="T204" s="10"/>
      <c r="U204" s="10"/>
      <c r="V204" s="345"/>
      <c r="W204" s="606">
        <v>25</v>
      </c>
      <c r="X204" s="10"/>
      <c r="Y204" s="10"/>
      <c r="Z204" s="10"/>
      <c r="AA204" s="345"/>
      <c r="AB204" s="651">
        <v>4</v>
      </c>
      <c r="AC204" s="10">
        <v>1956</v>
      </c>
      <c r="AD204" s="199">
        <v>563</v>
      </c>
      <c r="AE204" s="277">
        <v>139</v>
      </c>
    </row>
    <row r="205" spans="1:31" ht="16.5" thickBot="1">
      <c r="A205" s="485" t="s">
        <v>323</v>
      </c>
      <c r="B205" s="16">
        <v>4002</v>
      </c>
      <c r="C205" s="17" t="s">
        <v>325</v>
      </c>
      <c r="D205" s="200">
        <v>11</v>
      </c>
      <c r="E205" s="61">
        <v>2</v>
      </c>
      <c r="F205" s="18">
        <v>50</v>
      </c>
      <c r="G205" s="533"/>
      <c r="H205" s="61">
        <v>1</v>
      </c>
      <c r="I205" s="16"/>
      <c r="J205" s="16"/>
      <c r="K205" s="16"/>
      <c r="L205" s="16"/>
      <c r="M205" s="336"/>
      <c r="N205" s="61">
        <v>21</v>
      </c>
      <c r="O205" s="16">
        <v>22</v>
      </c>
      <c r="P205" s="16"/>
      <c r="Q205" s="16"/>
      <c r="R205" s="16"/>
      <c r="S205" s="16"/>
      <c r="T205" s="16"/>
      <c r="U205" s="16"/>
      <c r="V205" s="336"/>
      <c r="W205" s="61">
        <v>30</v>
      </c>
      <c r="X205" s="16"/>
      <c r="Y205" s="16"/>
      <c r="Z205" s="16"/>
      <c r="AA205" s="336"/>
      <c r="AB205" s="652">
        <v>4</v>
      </c>
      <c r="AC205" s="16">
        <v>1970</v>
      </c>
      <c r="AD205" s="201">
        <v>246</v>
      </c>
      <c r="AE205" s="278">
        <v>17</v>
      </c>
    </row>
    <row r="206" spans="1:31" ht="15.75">
      <c r="A206" s="54" t="s">
        <v>326</v>
      </c>
      <c r="B206" s="10">
        <v>4101</v>
      </c>
      <c r="C206" s="11" t="s">
        <v>327</v>
      </c>
      <c r="D206" s="211">
        <v>42</v>
      </c>
      <c r="E206" s="606">
        <v>1</v>
      </c>
      <c r="F206" s="12">
        <v>50</v>
      </c>
      <c r="G206" s="671"/>
      <c r="H206" s="606"/>
      <c r="I206" s="10">
        <v>2</v>
      </c>
      <c r="J206" s="10">
        <v>3</v>
      </c>
      <c r="K206" s="10"/>
      <c r="L206" s="10"/>
      <c r="M206" s="345"/>
      <c r="N206" s="606">
        <v>9</v>
      </c>
      <c r="O206" s="10"/>
      <c r="P206" s="10"/>
      <c r="Q206" s="10"/>
      <c r="R206" s="10"/>
      <c r="S206" s="10"/>
      <c r="T206" s="10"/>
      <c r="U206" s="10"/>
      <c r="V206" s="345"/>
      <c r="W206" s="606">
        <v>40</v>
      </c>
      <c r="X206" s="10"/>
      <c r="Y206" s="10"/>
      <c r="Z206" s="198"/>
      <c r="AA206" s="749"/>
      <c r="AB206" s="651">
        <v>4</v>
      </c>
      <c r="AC206" s="10">
        <v>1999</v>
      </c>
      <c r="AD206" s="88">
        <v>8000</v>
      </c>
      <c r="AE206" s="279" t="s">
        <v>328</v>
      </c>
    </row>
    <row r="207" spans="1:31" ht="15.75">
      <c r="A207" s="157" t="s">
        <v>326</v>
      </c>
      <c r="B207" s="22">
        <v>4102</v>
      </c>
      <c r="C207" s="23" t="s">
        <v>329</v>
      </c>
      <c r="D207" s="153">
        <v>21</v>
      </c>
      <c r="E207" s="57">
        <v>1</v>
      </c>
      <c r="F207" s="24">
        <v>45</v>
      </c>
      <c r="G207" s="392">
        <v>40</v>
      </c>
      <c r="H207" s="57"/>
      <c r="I207" s="22">
        <v>2</v>
      </c>
      <c r="J207" s="22"/>
      <c r="K207" s="22"/>
      <c r="L207" s="22"/>
      <c r="M207" s="329"/>
      <c r="N207" s="57">
        <v>1</v>
      </c>
      <c r="O207" s="22"/>
      <c r="P207" s="22"/>
      <c r="Q207" s="22"/>
      <c r="R207" s="22"/>
      <c r="S207" s="22"/>
      <c r="T207" s="22"/>
      <c r="U207" s="22"/>
      <c r="V207" s="329"/>
      <c r="W207" s="57">
        <v>25</v>
      </c>
      <c r="X207" s="22"/>
      <c r="Y207" s="22"/>
      <c r="Z207" s="153"/>
      <c r="AA207" s="750"/>
      <c r="AB207" s="653">
        <v>4</v>
      </c>
      <c r="AC207" s="22">
        <v>2001</v>
      </c>
      <c r="AD207" s="91">
        <v>0</v>
      </c>
      <c r="AE207" s="78">
        <v>0</v>
      </c>
    </row>
    <row r="208" spans="1:31" ht="15.75">
      <c r="A208" s="157" t="s">
        <v>326</v>
      </c>
      <c r="B208" s="22">
        <v>4103</v>
      </c>
      <c r="C208" s="23" t="s">
        <v>330</v>
      </c>
      <c r="D208" s="40">
        <v>33</v>
      </c>
      <c r="E208" s="57">
        <v>3</v>
      </c>
      <c r="F208" s="24">
        <v>100</v>
      </c>
      <c r="G208" s="392"/>
      <c r="H208" s="57">
        <v>1</v>
      </c>
      <c r="I208" s="22"/>
      <c r="J208" s="22"/>
      <c r="K208" s="22"/>
      <c r="L208" s="22"/>
      <c r="M208" s="329"/>
      <c r="N208" s="57">
        <v>7</v>
      </c>
      <c r="O208" s="22">
        <v>28</v>
      </c>
      <c r="P208" s="22"/>
      <c r="Q208" s="22"/>
      <c r="R208" s="22"/>
      <c r="S208" s="280"/>
      <c r="T208" s="22"/>
      <c r="U208" s="22"/>
      <c r="V208" s="329"/>
      <c r="W208" s="57">
        <v>40</v>
      </c>
      <c r="X208" s="22"/>
      <c r="Y208" s="22"/>
      <c r="Z208" s="153"/>
      <c r="AA208" s="750"/>
      <c r="AB208" s="653">
        <v>4</v>
      </c>
      <c r="AC208" s="22">
        <v>2009</v>
      </c>
      <c r="AD208" s="91">
        <v>2.5</v>
      </c>
      <c r="AE208" s="78">
        <v>1</v>
      </c>
    </row>
    <row r="209" spans="1:31" ht="15.75">
      <c r="A209" s="157" t="s">
        <v>326</v>
      </c>
      <c r="B209" s="22">
        <v>4104</v>
      </c>
      <c r="C209" s="23" t="s">
        <v>331</v>
      </c>
      <c r="D209" s="153">
        <v>36</v>
      </c>
      <c r="E209" s="57">
        <v>1</v>
      </c>
      <c r="F209" s="24">
        <v>50</v>
      </c>
      <c r="G209" s="392"/>
      <c r="H209" s="57"/>
      <c r="I209" s="22">
        <v>2</v>
      </c>
      <c r="J209" s="22"/>
      <c r="K209" s="22"/>
      <c r="L209" s="22"/>
      <c r="M209" s="329"/>
      <c r="N209" s="57">
        <v>7</v>
      </c>
      <c r="O209" s="22"/>
      <c r="P209" s="22"/>
      <c r="Q209" s="22"/>
      <c r="R209" s="22"/>
      <c r="S209" s="22"/>
      <c r="T209" s="22"/>
      <c r="U209" s="22"/>
      <c r="V209" s="329"/>
      <c r="W209" s="57">
        <v>25</v>
      </c>
      <c r="X209" s="22"/>
      <c r="Y209" s="22"/>
      <c r="Z209" s="153"/>
      <c r="AA209" s="750"/>
      <c r="AB209" s="653">
        <v>4</v>
      </c>
      <c r="AC209" s="22">
        <v>1985</v>
      </c>
      <c r="AD209" s="91">
        <v>9.4499999999999993</v>
      </c>
      <c r="AE209" s="78">
        <v>3</v>
      </c>
    </row>
    <row r="210" spans="1:31" ht="16.5" thickBot="1">
      <c r="A210" s="281" t="s">
        <v>326</v>
      </c>
      <c r="B210" s="16">
        <v>4105</v>
      </c>
      <c r="C210" s="17" t="s">
        <v>332</v>
      </c>
      <c r="D210" s="200">
        <v>37</v>
      </c>
      <c r="E210" s="61">
        <v>1</v>
      </c>
      <c r="F210" s="18">
        <v>50</v>
      </c>
      <c r="G210" s="533"/>
      <c r="H210" s="61"/>
      <c r="I210" s="16">
        <v>2</v>
      </c>
      <c r="J210" s="16"/>
      <c r="K210" s="16"/>
      <c r="L210" s="16"/>
      <c r="M210" s="336"/>
      <c r="N210" s="61">
        <v>10</v>
      </c>
      <c r="O210" s="16"/>
      <c r="P210" s="16"/>
      <c r="Q210" s="16"/>
      <c r="R210" s="16"/>
      <c r="S210" s="16"/>
      <c r="T210" s="16"/>
      <c r="U210" s="16"/>
      <c r="V210" s="336"/>
      <c r="W210" s="61">
        <v>25</v>
      </c>
      <c r="X210" s="16"/>
      <c r="Y210" s="16"/>
      <c r="Z210" s="200"/>
      <c r="AA210" s="751"/>
      <c r="AB210" s="652">
        <v>4</v>
      </c>
      <c r="AC210" s="16">
        <v>1978</v>
      </c>
      <c r="AD210" s="146">
        <v>0</v>
      </c>
      <c r="AE210" s="147">
        <v>0</v>
      </c>
    </row>
    <row r="211" spans="1:31" ht="15.75">
      <c r="A211" s="54" t="s">
        <v>333</v>
      </c>
      <c r="B211" s="10">
        <v>4201</v>
      </c>
      <c r="C211" s="282" t="s">
        <v>334</v>
      </c>
      <c r="D211" s="284">
        <v>11</v>
      </c>
      <c r="E211" s="705">
        <v>2</v>
      </c>
      <c r="F211" s="12">
        <v>70</v>
      </c>
      <c r="G211" s="671"/>
      <c r="H211" s="705">
        <v>1</v>
      </c>
      <c r="I211" s="283"/>
      <c r="J211" s="283"/>
      <c r="K211" s="283"/>
      <c r="L211" s="283"/>
      <c r="M211" s="732"/>
      <c r="N211" s="705">
        <v>21</v>
      </c>
      <c r="O211" s="283">
        <v>22</v>
      </c>
      <c r="P211" s="283"/>
      <c r="Q211" s="283"/>
      <c r="R211" s="283"/>
      <c r="S211" s="283"/>
      <c r="T211" s="283"/>
      <c r="U211" s="283"/>
      <c r="V211" s="732"/>
      <c r="W211" s="705">
        <v>30</v>
      </c>
      <c r="X211" s="283"/>
      <c r="Y211" s="283"/>
      <c r="Z211" s="284"/>
      <c r="AA211" s="752"/>
      <c r="AB211" s="745">
        <v>4</v>
      </c>
      <c r="AC211" s="285">
        <v>1960</v>
      </c>
      <c r="AD211" s="199"/>
      <c r="AE211" s="14"/>
    </row>
    <row r="212" spans="1:31" ht="15.75">
      <c r="A212" s="55" t="s">
        <v>333</v>
      </c>
      <c r="B212" s="22">
        <v>4202</v>
      </c>
      <c r="C212" s="286" t="s">
        <v>335</v>
      </c>
      <c r="D212" s="288">
        <v>13</v>
      </c>
      <c r="E212" s="572">
        <v>2</v>
      </c>
      <c r="F212" s="24">
        <v>100</v>
      </c>
      <c r="G212" s="392"/>
      <c r="H212" s="572">
        <v>1</v>
      </c>
      <c r="I212" s="287"/>
      <c r="J212" s="287"/>
      <c r="K212" s="287"/>
      <c r="L212" s="287"/>
      <c r="M212" s="399"/>
      <c r="N212" s="572">
        <v>21</v>
      </c>
      <c r="O212" s="287"/>
      <c r="P212" s="287"/>
      <c r="Q212" s="287"/>
      <c r="R212" s="287"/>
      <c r="S212" s="287"/>
      <c r="T212" s="287"/>
      <c r="U212" s="287"/>
      <c r="V212" s="399"/>
      <c r="W212" s="572">
        <v>40</v>
      </c>
      <c r="X212" s="287"/>
      <c r="Y212" s="287"/>
      <c r="Z212" s="288"/>
      <c r="AA212" s="753"/>
      <c r="AB212" s="746">
        <v>4</v>
      </c>
      <c r="AC212" s="289">
        <v>2001</v>
      </c>
      <c r="AD212" s="41"/>
      <c r="AE212" s="26"/>
    </row>
    <row r="213" spans="1:31" ht="15.75">
      <c r="A213" s="55" t="s">
        <v>333</v>
      </c>
      <c r="B213" s="290">
        <v>4203</v>
      </c>
      <c r="C213" s="291" t="s">
        <v>336</v>
      </c>
      <c r="D213" s="292">
        <v>36</v>
      </c>
      <c r="E213" s="571">
        <v>1</v>
      </c>
      <c r="F213" s="24">
        <v>75</v>
      </c>
      <c r="G213" s="392"/>
      <c r="H213" s="571">
        <v>1</v>
      </c>
      <c r="I213" s="290"/>
      <c r="J213" s="290"/>
      <c r="K213" s="290"/>
      <c r="L213" s="290"/>
      <c r="M213" s="398"/>
      <c r="N213" s="571">
        <v>7</v>
      </c>
      <c r="O213" s="290"/>
      <c r="P213" s="290"/>
      <c r="Q213" s="290"/>
      <c r="R213" s="290"/>
      <c r="S213" s="290"/>
      <c r="T213" s="290"/>
      <c r="U213" s="290"/>
      <c r="V213" s="398"/>
      <c r="W213" s="571">
        <v>25</v>
      </c>
      <c r="X213" s="290"/>
      <c r="Y213" s="290"/>
      <c r="Z213" s="290"/>
      <c r="AA213" s="398"/>
      <c r="AB213" s="747">
        <v>4</v>
      </c>
      <c r="AC213" s="290">
        <v>2003</v>
      </c>
      <c r="AD213" s="41"/>
      <c r="AE213" s="26"/>
    </row>
    <row r="214" spans="1:31" ht="15.75">
      <c r="A214" s="55" t="s">
        <v>333</v>
      </c>
      <c r="B214" s="290">
        <v>4204</v>
      </c>
      <c r="C214" s="293" t="s">
        <v>337</v>
      </c>
      <c r="D214" s="292">
        <v>33</v>
      </c>
      <c r="E214" s="571">
        <v>1</v>
      </c>
      <c r="F214" s="24">
        <v>80</v>
      </c>
      <c r="G214" s="392"/>
      <c r="H214" s="571">
        <v>1</v>
      </c>
      <c r="I214" s="290"/>
      <c r="J214" s="290"/>
      <c r="K214" s="290"/>
      <c r="L214" s="290"/>
      <c r="M214" s="398"/>
      <c r="N214" s="571">
        <v>7</v>
      </c>
      <c r="O214" s="290"/>
      <c r="P214" s="290"/>
      <c r="Q214" s="290"/>
      <c r="R214" s="290"/>
      <c r="S214" s="290"/>
      <c r="T214" s="290"/>
      <c r="U214" s="290"/>
      <c r="V214" s="398"/>
      <c r="W214" s="571">
        <v>25</v>
      </c>
      <c r="X214" s="290"/>
      <c r="Y214" s="290"/>
      <c r="Z214" s="290"/>
      <c r="AA214" s="398"/>
      <c r="AB214" s="747">
        <v>4</v>
      </c>
      <c r="AC214" s="290">
        <v>2003</v>
      </c>
      <c r="AD214" s="41"/>
      <c r="AE214" s="26"/>
    </row>
    <row r="215" spans="1:31" ht="15.75">
      <c r="A215" s="55" t="s">
        <v>333</v>
      </c>
      <c r="B215" s="287">
        <v>4205</v>
      </c>
      <c r="C215" s="286" t="s">
        <v>338</v>
      </c>
      <c r="D215" s="288">
        <v>42</v>
      </c>
      <c r="E215" s="572">
        <v>1</v>
      </c>
      <c r="F215" s="24">
        <v>100</v>
      </c>
      <c r="G215" s="392"/>
      <c r="H215" s="572">
        <v>1</v>
      </c>
      <c r="I215" s="287"/>
      <c r="J215" s="287"/>
      <c r="K215" s="287"/>
      <c r="L215" s="287"/>
      <c r="M215" s="399"/>
      <c r="N215" s="572">
        <v>3</v>
      </c>
      <c r="O215" s="287">
        <v>7</v>
      </c>
      <c r="P215" s="294"/>
      <c r="Q215" s="287"/>
      <c r="R215" s="287"/>
      <c r="S215" s="287"/>
      <c r="T215" s="287"/>
      <c r="U215" s="287"/>
      <c r="V215" s="399"/>
      <c r="W215" s="572">
        <v>40</v>
      </c>
      <c r="X215" s="287"/>
      <c r="Y215" s="287"/>
      <c r="Z215" s="287"/>
      <c r="AA215" s="399"/>
      <c r="AB215" s="746">
        <v>4</v>
      </c>
      <c r="AC215" s="287">
        <v>2006</v>
      </c>
      <c r="AD215" s="41"/>
      <c r="AE215" s="26"/>
    </row>
    <row r="216" spans="1:31" ht="15.75">
      <c r="A216" s="55" t="s">
        <v>333</v>
      </c>
      <c r="B216" s="290">
        <v>4206</v>
      </c>
      <c r="C216" s="295" t="s">
        <v>339</v>
      </c>
      <c r="D216" s="288">
        <v>42</v>
      </c>
      <c r="E216" s="572">
        <v>1</v>
      </c>
      <c r="F216" s="24">
        <v>100</v>
      </c>
      <c r="G216" s="392"/>
      <c r="H216" s="572">
        <v>1</v>
      </c>
      <c r="I216" s="287"/>
      <c r="J216" s="287"/>
      <c r="K216" s="287"/>
      <c r="L216" s="287"/>
      <c r="M216" s="399"/>
      <c r="N216" s="572">
        <v>7</v>
      </c>
      <c r="O216" s="287"/>
      <c r="P216" s="294"/>
      <c r="Q216" s="287"/>
      <c r="R216" s="287"/>
      <c r="S216" s="287"/>
      <c r="T216" s="287"/>
      <c r="U216" s="287"/>
      <c r="V216" s="399"/>
      <c r="W216" s="572">
        <v>40</v>
      </c>
      <c r="X216" s="287"/>
      <c r="Y216" s="287"/>
      <c r="Z216" s="287"/>
      <c r="AA216" s="399"/>
      <c r="AB216" s="746">
        <v>4</v>
      </c>
      <c r="AC216" s="287">
        <v>2006</v>
      </c>
      <c r="AD216" s="41"/>
      <c r="AE216" s="26"/>
    </row>
    <row r="217" spans="1:31" ht="15.75">
      <c r="A217" s="55" t="s">
        <v>333</v>
      </c>
      <c r="B217" s="290">
        <v>4207</v>
      </c>
      <c r="C217" s="286" t="s">
        <v>340</v>
      </c>
      <c r="D217" s="288">
        <v>42</v>
      </c>
      <c r="E217" s="572">
        <v>1</v>
      </c>
      <c r="F217" s="24">
        <v>100</v>
      </c>
      <c r="G217" s="392"/>
      <c r="H217" s="572">
        <v>1</v>
      </c>
      <c r="I217" s="287"/>
      <c r="J217" s="287"/>
      <c r="K217" s="287"/>
      <c r="L217" s="287"/>
      <c r="M217" s="399"/>
      <c r="N217" s="572">
        <v>9</v>
      </c>
      <c r="O217" s="287"/>
      <c r="P217" s="287"/>
      <c r="Q217" s="287"/>
      <c r="R217" s="287"/>
      <c r="S217" s="287"/>
      <c r="T217" s="287"/>
      <c r="U217" s="287"/>
      <c r="V217" s="399"/>
      <c r="W217" s="572">
        <v>40</v>
      </c>
      <c r="X217" s="287"/>
      <c r="Y217" s="287"/>
      <c r="Z217" s="287"/>
      <c r="AA217" s="399"/>
      <c r="AB217" s="746">
        <v>4</v>
      </c>
      <c r="AC217" s="287">
        <v>1980</v>
      </c>
      <c r="AD217" s="41"/>
      <c r="AE217" s="26"/>
    </row>
    <row r="218" spans="1:31" ht="15.75">
      <c r="A218" s="55" t="s">
        <v>333</v>
      </c>
      <c r="B218" s="290">
        <v>4208</v>
      </c>
      <c r="C218" s="286" t="s">
        <v>341</v>
      </c>
      <c r="D218" s="288">
        <v>42</v>
      </c>
      <c r="E218" s="572">
        <v>3</v>
      </c>
      <c r="F218" s="24">
        <v>100</v>
      </c>
      <c r="G218" s="392"/>
      <c r="H218" s="572">
        <v>1</v>
      </c>
      <c r="I218" s="287"/>
      <c r="J218" s="287"/>
      <c r="K218" s="287"/>
      <c r="L218" s="287"/>
      <c r="M218" s="399"/>
      <c r="N218" s="572">
        <v>7</v>
      </c>
      <c r="O218" s="287">
        <v>28</v>
      </c>
      <c r="P218" s="287"/>
      <c r="Q218" s="287"/>
      <c r="R218" s="287"/>
      <c r="S218" s="287"/>
      <c r="T218" s="287"/>
      <c r="U218" s="287"/>
      <c r="V218" s="399"/>
      <c r="W218" s="572">
        <v>40</v>
      </c>
      <c r="X218" s="287"/>
      <c r="Y218" s="287"/>
      <c r="Z218" s="287"/>
      <c r="AA218" s="399"/>
      <c r="AB218" s="746">
        <v>4</v>
      </c>
      <c r="AC218" s="287">
        <v>2009</v>
      </c>
      <c r="AD218" s="41"/>
      <c r="AE218" s="26"/>
    </row>
    <row r="219" spans="1:31" ht="16.5" thickBot="1">
      <c r="A219" s="485" t="s">
        <v>333</v>
      </c>
      <c r="B219" s="296">
        <v>4209</v>
      </c>
      <c r="C219" s="297" t="s">
        <v>342</v>
      </c>
      <c r="D219" s="298">
        <v>21</v>
      </c>
      <c r="E219" s="706">
        <v>1</v>
      </c>
      <c r="F219" s="18">
        <v>50</v>
      </c>
      <c r="G219" s="533"/>
      <c r="H219" s="706"/>
      <c r="I219" s="296">
        <v>2</v>
      </c>
      <c r="J219" s="296"/>
      <c r="K219" s="296"/>
      <c r="L219" s="296"/>
      <c r="M219" s="733">
        <v>6</v>
      </c>
      <c r="N219" s="706">
        <v>2</v>
      </c>
      <c r="O219" s="296"/>
      <c r="P219" s="296"/>
      <c r="Q219" s="296"/>
      <c r="R219" s="296"/>
      <c r="S219" s="296"/>
      <c r="T219" s="296"/>
      <c r="U219" s="296"/>
      <c r="V219" s="733"/>
      <c r="W219" s="706">
        <v>25</v>
      </c>
      <c r="X219" s="296"/>
      <c r="Y219" s="296"/>
      <c r="Z219" s="296"/>
      <c r="AA219" s="733"/>
      <c r="AB219" s="748">
        <v>4</v>
      </c>
      <c r="AC219" s="296">
        <v>2011</v>
      </c>
      <c r="AD219" s="201"/>
      <c r="AE219" s="20"/>
    </row>
    <row r="220" spans="1:31" ht="16.5" thickBot="1">
      <c r="A220" s="243" t="s">
        <v>343</v>
      </c>
      <c r="B220" s="244">
        <v>4301</v>
      </c>
      <c r="C220" s="245" t="s">
        <v>344</v>
      </c>
      <c r="D220" s="246">
        <v>21</v>
      </c>
      <c r="E220" s="703">
        <v>3</v>
      </c>
      <c r="F220" s="244">
        <v>100</v>
      </c>
      <c r="G220" s="342">
        <v>75</v>
      </c>
      <c r="H220" s="703">
        <v>1</v>
      </c>
      <c r="I220" s="244"/>
      <c r="J220" s="244"/>
      <c r="K220" s="244"/>
      <c r="L220" s="244"/>
      <c r="M220" s="342"/>
      <c r="N220" s="703">
        <v>2</v>
      </c>
      <c r="O220" s="244">
        <v>21</v>
      </c>
      <c r="P220" s="244"/>
      <c r="Q220" s="244"/>
      <c r="R220" s="244"/>
      <c r="S220" s="244"/>
      <c r="T220" s="244"/>
      <c r="U220" s="244"/>
      <c r="V220" s="342"/>
      <c r="W220" s="703">
        <v>26</v>
      </c>
      <c r="X220" s="244"/>
      <c r="Y220" s="244"/>
      <c r="Z220" s="244"/>
      <c r="AA220" s="342"/>
      <c r="AB220" s="268">
        <v>4</v>
      </c>
      <c r="AC220" s="244">
        <v>2010</v>
      </c>
      <c r="AD220" s="247">
        <v>105</v>
      </c>
      <c r="AE220" s="267">
        <v>8</v>
      </c>
    </row>
    <row r="221" spans="1:31" ht="15.75">
      <c r="A221" s="54" t="s">
        <v>345</v>
      </c>
      <c r="B221" s="10">
        <v>4401</v>
      </c>
      <c r="C221" s="11" t="s">
        <v>346</v>
      </c>
      <c r="D221" s="198">
        <v>37</v>
      </c>
      <c r="E221" s="606">
        <v>1</v>
      </c>
      <c r="F221" s="12">
        <v>100</v>
      </c>
      <c r="G221" s="671"/>
      <c r="H221" s="606">
        <v>1</v>
      </c>
      <c r="I221" s="10"/>
      <c r="J221" s="10"/>
      <c r="K221" s="10"/>
      <c r="L221" s="10"/>
      <c r="M221" s="345"/>
      <c r="N221" s="606">
        <v>10</v>
      </c>
      <c r="O221" s="10"/>
      <c r="P221" s="10"/>
      <c r="Q221" s="10"/>
      <c r="R221" s="10"/>
      <c r="S221" s="10"/>
      <c r="T221" s="10"/>
      <c r="U221" s="10"/>
      <c r="V221" s="345"/>
      <c r="W221" s="606">
        <v>24</v>
      </c>
      <c r="X221" s="10"/>
      <c r="Y221" s="10"/>
      <c r="Z221" s="10"/>
      <c r="AA221" s="345"/>
      <c r="AB221" s="742">
        <v>4</v>
      </c>
      <c r="AC221" s="10">
        <v>2010</v>
      </c>
      <c r="AD221" s="299">
        <v>4</v>
      </c>
      <c r="AE221" s="300" t="s">
        <v>172</v>
      </c>
    </row>
    <row r="222" spans="1:31" ht="15.75">
      <c r="A222" s="55" t="s">
        <v>345</v>
      </c>
      <c r="B222" s="22">
        <v>4402</v>
      </c>
      <c r="C222" s="23" t="s">
        <v>347</v>
      </c>
      <c r="D222" s="153">
        <v>31</v>
      </c>
      <c r="E222" s="57">
        <v>3</v>
      </c>
      <c r="F222" s="24">
        <v>50</v>
      </c>
      <c r="G222" s="392"/>
      <c r="H222" s="57">
        <v>1</v>
      </c>
      <c r="I222" s="22"/>
      <c r="J222" s="22"/>
      <c r="K222" s="22"/>
      <c r="L222" s="22"/>
      <c r="M222" s="329"/>
      <c r="N222" s="57">
        <v>10</v>
      </c>
      <c r="O222" s="22">
        <v>28</v>
      </c>
      <c r="P222" s="22"/>
      <c r="Q222" s="22"/>
      <c r="R222" s="22"/>
      <c r="S222" s="22"/>
      <c r="T222" s="22"/>
      <c r="U222" s="22"/>
      <c r="V222" s="329"/>
      <c r="W222" s="57">
        <v>50</v>
      </c>
      <c r="X222" s="22"/>
      <c r="Y222" s="22"/>
      <c r="Z222" s="22"/>
      <c r="AA222" s="329"/>
      <c r="AB222" s="740">
        <v>4</v>
      </c>
      <c r="AC222" s="22">
        <v>2015</v>
      </c>
      <c r="AD222" s="301">
        <v>10</v>
      </c>
      <c r="AE222" s="302" t="s">
        <v>172</v>
      </c>
    </row>
    <row r="223" spans="1:31" ht="15.75">
      <c r="A223" s="55" t="s">
        <v>345</v>
      </c>
      <c r="B223" s="22">
        <v>4403</v>
      </c>
      <c r="C223" s="23" t="s">
        <v>348</v>
      </c>
      <c r="D223" s="153">
        <v>33</v>
      </c>
      <c r="E223" s="57">
        <v>3</v>
      </c>
      <c r="F223" s="24">
        <v>100</v>
      </c>
      <c r="G223" s="392"/>
      <c r="H223" s="57">
        <v>1</v>
      </c>
      <c r="I223" s="22"/>
      <c r="J223" s="22"/>
      <c r="K223" s="22"/>
      <c r="L223" s="22"/>
      <c r="M223" s="329"/>
      <c r="N223" s="57">
        <v>7</v>
      </c>
      <c r="O223" s="24">
        <v>28</v>
      </c>
      <c r="P223" s="22"/>
      <c r="Q223" s="22"/>
      <c r="R223" s="22"/>
      <c r="S223" s="22"/>
      <c r="T223" s="22"/>
      <c r="U223" s="22"/>
      <c r="V223" s="329"/>
      <c r="W223" s="57">
        <v>40</v>
      </c>
      <c r="X223" s="22"/>
      <c r="Y223" s="22"/>
      <c r="Z223" s="22"/>
      <c r="AA223" s="329"/>
      <c r="AB223" s="740">
        <v>4</v>
      </c>
      <c r="AC223" s="22">
        <v>2009</v>
      </c>
      <c r="AD223" s="303">
        <v>1.7</v>
      </c>
      <c r="AE223" s="302" t="s">
        <v>172</v>
      </c>
    </row>
    <row r="224" spans="1:31" ht="15.75">
      <c r="A224" s="55" t="s">
        <v>345</v>
      </c>
      <c r="B224" s="22">
        <v>4404</v>
      </c>
      <c r="C224" s="23" t="s">
        <v>349</v>
      </c>
      <c r="D224" s="153">
        <v>37</v>
      </c>
      <c r="E224" s="57">
        <v>1</v>
      </c>
      <c r="F224" s="24">
        <v>25</v>
      </c>
      <c r="G224" s="392"/>
      <c r="H224" s="57"/>
      <c r="I224" s="22">
        <v>2</v>
      </c>
      <c r="J224" s="22"/>
      <c r="K224" s="22"/>
      <c r="L224" s="22"/>
      <c r="M224" s="329"/>
      <c r="N224" s="57">
        <v>10</v>
      </c>
      <c r="O224" s="22"/>
      <c r="P224" s="22"/>
      <c r="Q224" s="22"/>
      <c r="R224" s="22"/>
      <c r="S224" s="22"/>
      <c r="T224" s="22"/>
      <c r="U224" s="22"/>
      <c r="V224" s="329"/>
      <c r="W224" s="57">
        <v>24</v>
      </c>
      <c r="X224" s="22"/>
      <c r="Y224" s="22"/>
      <c r="Z224" s="22"/>
      <c r="AA224" s="329"/>
      <c r="AB224" s="740">
        <v>4</v>
      </c>
      <c r="AC224" s="22">
        <v>2014</v>
      </c>
      <c r="AD224" s="303">
        <v>10</v>
      </c>
      <c r="AE224" s="302" t="s">
        <v>172</v>
      </c>
    </row>
    <row r="225" spans="1:31" ht="15.75">
      <c r="A225" s="55" t="s">
        <v>345</v>
      </c>
      <c r="B225" s="22">
        <v>4405</v>
      </c>
      <c r="C225" s="23" t="s">
        <v>350</v>
      </c>
      <c r="D225" s="153">
        <v>35</v>
      </c>
      <c r="E225" s="57">
        <v>3</v>
      </c>
      <c r="F225" s="24">
        <v>100</v>
      </c>
      <c r="G225" s="392"/>
      <c r="H225" s="57">
        <v>1</v>
      </c>
      <c r="I225" s="22"/>
      <c r="J225" s="22"/>
      <c r="K225" s="22"/>
      <c r="L225" s="22"/>
      <c r="M225" s="329"/>
      <c r="N225" s="57">
        <v>7</v>
      </c>
      <c r="O225" s="22">
        <v>21</v>
      </c>
      <c r="P225" s="22"/>
      <c r="Q225" s="22"/>
      <c r="R225" s="22"/>
      <c r="S225" s="22"/>
      <c r="T225" s="22"/>
      <c r="U225" s="22"/>
      <c r="V225" s="329"/>
      <c r="W225" s="57">
        <v>25</v>
      </c>
      <c r="X225" s="22"/>
      <c r="Y225" s="22"/>
      <c r="Z225" s="22"/>
      <c r="AA225" s="329"/>
      <c r="AB225" s="740">
        <v>4</v>
      </c>
      <c r="AC225" s="22">
        <v>2001</v>
      </c>
      <c r="AD225" s="303">
        <v>8</v>
      </c>
      <c r="AE225" s="78">
        <v>2</v>
      </c>
    </row>
    <row r="226" spans="1:31" ht="15.75">
      <c r="A226" s="55" t="s">
        <v>345</v>
      </c>
      <c r="B226" s="22">
        <v>4406</v>
      </c>
      <c r="C226" s="23" t="s">
        <v>351</v>
      </c>
      <c r="D226" s="153">
        <v>52</v>
      </c>
      <c r="E226" s="57">
        <v>1</v>
      </c>
      <c r="F226" s="24">
        <v>33</v>
      </c>
      <c r="G226" s="392"/>
      <c r="H226" s="57">
        <v>1</v>
      </c>
      <c r="I226" s="22"/>
      <c r="J226" s="22"/>
      <c r="K226" s="22"/>
      <c r="L226" s="22"/>
      <c r="M226" s="329"/>
      <c r="N226" s="57">
        <v>8</v>
      </c>
      <c r="O226" s="22"/>
      <c r="P226" s="22"/>
      <c r="Q226" s="22"/>
      <c r="R226" s="22"/>
      <c r="S226" s="22"/>
      <c r="T226" s="22"/>
      <c r="U226" s="22"/>
      <c r="V226" s="329"/>
      <c r="W226" s="57">
        <v>22</v>
      </c>
      <c r="X226" s="22"/>
      <c r="Y226" s="22"/>
      <c r="Z226" s="22"/>
      <c r="AA226" s="329"/>
      <c r="AB226" s="653">
        <v>4</v>
      </c>
      <c r="AC226" s="22">
        <v>2015</v>
      </c>
      <c r="AD226" s="301">
        <v>10</v>
      </c>
      <c r="AE226" s="304">
        <v>2</v>
      </c>
    </row>
    <row r="227" spans="1:31" ht="15.75">
      <c r="A227" s="55" t="s">
        <v>352</v>
      </c>
      <c r="B227" s="22">
        <v>4407</v>
      </c>
      <c r="C227" s="23" t="s">
        <v>353</v>
      </c>
      <c r="D227" s="153">
        <v>42</v>
      </c>
      <c r="E227" s="57">
        <v>1</v>
      </c>
      <c r="F227" s="24">
        <v>100</v>
      </c>
      <c r="G227" s="392"/>
      <c r="H227" s="57">
        <v>1</v>
      </c>
      <c r="I227" s="22"/>
      <c r="J227" s="22"/>
      <c r="K227" s="22"/>
      <c r="L227" s="22"/>
      <c r="M227" s="329"/>
      <c r="N227" s="57">
        <v>25</v>
      </c>
      <c r="O227" s="22"/>
      <c r="P227" s="22"/>
      <c r="Q227" s="22"/>
      <c r="R227" s="22"/>
      <c r="S227" s="22"/>
      <c r="T227" s="22"/>
      <c r="U227" s="22"/>
      <c r="V227" s="329"/>
      <c r="W227" s="57">
        <v>40</v>
      </c>
      <c r="X227" s="22"/>
      <c r="Y227" s="22"/>
      <c r="Z227" s="22"/>
      <c r="AA227" s="329"/>
      <c r="AB227" s="653">
        <v>4</v>
      </c>
      <c r="AC227" s="22">
        <v>2016</v>
      </c>
      <c r="AD227" s="301">
        <v>5</v>
      </c>
      <c r="AE227" s="302" t="s">
        <v>172</v>
      </c>
    </row>
    <row r="228" spans="1:31" ht="15.75">
      <c r="A228" s="55" t="s">
        <v>352</v>
      </c>
      <c r="B228" s="22">
        <v>4408</v>
      </c>
      <c r="C228" s="23" t="s">
        <v>354</v>
      </c>
      <c r="D228" s="153">
        <v>11</v>
      </c>
      <c r="E228" s="57">
        <v>2</v>
      </c>
      <c r="F228" s="24">
        <v>75</v>
      </c>
      <c r="G228" s="392">
        <v>50</v>
      </c>
      <c r="H228" s="57">
        <v>1</v>
      </c>
      <c r="I228" s="22"/>
      <c r="J228" s="22"/>
      <c r="K228" s="22"/>
      <c r="L228" s="22"/>
      <c r="M228" s="329"/>
      <c r="N228" s="57">
        <v>21</v>
      </c>
      <c r="O228" s="22">
        <v>22</v>
      </c>
      <c r="P228" s="22">
        <v>26</v>
      </c>
      <c r="Q228" s="22"/>
      <c r="R228" s="22"/>
      <c r="S228" s="22"/>
      <c r="T228" s="22"/>
      <c r="U228" s="22"/>
      <c r="V228" s="329"/>
      <c r="W228" s="57">
        <v>30</v>
      </c>
      <c r="X228" s="22"/>
      <c r="Y228" s="22"/>
      <c r="Z228" s="22"/>
      <c r="AA228" s="329"/>
      <c r="AB228" s="653">
        <v>4</v>
      </c>
      <c r="AC228" s="22">
        <v>2016</v>
      </c>
      <c r="AD228" s="91">
        <v>110</v>
      </c>
      <c r="AE228" s="78">
        <v>27</v>
      </c>
    </row>
    <row r="229" spans="1:31" ht="16.5" thickBot="1">
      <c r="A229" s="485" t="s">
        <v>352</v>
      </c>
      <c r="B229" s="16">
        <v>4409</v>
      </c>
      <c r="C229" s="17" t="s">
        <v>355</v>
      </c>
      <c r="D229" s="200">
        <v>21</v>
      </c>
      <c r="E229" s="61">
        <v>1</v>
      </c>
      <c r="F229" s="18">
        <v>58</v>
      </c>
      <c r="G229" s="533">
        <v>55</v>
      </c>
      <c r="H229" s="61">
        <v>1</v>
      </c>
      <c r="I229" s="16"/>
      <c r="J229" s="16"/>
      <c r="K229" s="16"/>
      <c r="L229" s="16"/>
      <c r="M229" s="336"/>
      <c r="N229" s="61">
        <v>4</v>
      </c>
      <c r="O229" s="16"/>
      <c r="P229" s="16"/>
      <c r="Q229" s="16"/>
      <c r="R229" s="16"/>
      <c r="S229" s="16"/>
      <c r="T229" s="16"/>
      <c r="U229" s="16"/>
      <c r="V229" s="336"/>
      <c r="W229" s="61">
        <v>22</v>
      </c>
      <c r="X229" s="16"/>
      <c r="Y229" s="16"/>
      <c r="Z229" s="16"/>
      <c r="AA229" s="336"/>
      <c r="AB229" s="652">
        <v>4</v>
      </c>
      <c r="AC229" s="16">
        <v>2016</v>
      </c>
      <c r="AD229" s="146">
        <v>10</v>
      </c>
      <c r="AE229" s="147">
        <v>3</v>
      </c>
    </row>
    <row r="230" spans="1:31" ht="15.75">
      <c r="A230" s="54" t="s">
        <v>356</v>
      </c>
      <c r="B230" s="10">
        <v>4501</v>
      </c>
      <c r="C230" s="11" t="s">
        <v>357</v>
      </c>
      <c r="D230" s="198">
        <v>21</v>
      </c>
      <c r="E230" s="606">
        <v>3</v>
      </c>
      <c r="F230" s="305">
        <v>50</v>
      </c>
      <c r="G230" s="707">
        <v>25</v>
      </c>
      <c r="H230" s="606"/>
      <c r="I230" s="10">
        <v>2</v>
      </c>
      <c r="J230" s="10">
        <v>3</v>
      </c>
      <c r="K230" s="10"/>
      <c r="L230" s="10"/>
      <c r="M230" s="345">
        <v>6</v>
      </c>
      <c r="N230" s="606">
        <v>3</v>
      </c>
      <c r="O230" s="10">
        <v>4</v>
      </c>
      <c r="P230" s="10">
        <v>5</v>
      </c>
      <c r="Q230" s="10">
        <v>7</v>
      </c>
      <c r="R230" s="10">
        <v>8</v>
      </c>
      <c r="S230" s="10">
        <v>22</v>
      </c>
      <c r="T230" s="10">
        <v>26</v>
      </c>
      <c r="U230" s="10"/>
      <c r="V230" s="345"/>
      <c r="W230" s="606">
        <v>25</v>
      </c>
      <c r="X230" s="10">
        <v>30</v>
      </c>
      <c r="Y230" s="10"/>
      <c r="Z230" s="10"/>
      <c r="AA230" s="345"/>
      <c r="AB230" s="661">
        <v>4</v>
      </c>
      <c r="AC230" s="10">
        <v>1978</v>
      </c>
      <c r="AD230" s="299">
        <v>119</v>
      </c>
      <c r="AE230" s="70">
        <v>41</v>
      </c>
    </row>
    <row r="231" spans="1:31" ht="15.75">
      <c r="A231" s="55" t="s">
        <v>356</v>
      </c>
      <c r="B231" s="22">
        <v>4502</v>
      </c>
      <c r="C231" s="23" t="s">
        <v>358</v>
      </c>
      <c r="D231" s="153">
        <v>15</v>
      </c>
      <c r="E231" s="57">
        <v>2</v>
      </c>
      <c r="F231" s="306">
        <v>500</v>
      </c>
      <c r="G231" s="708"/>
      <c r="H231" s="57"/>
      <c r="I231" s="22"/>
      <c r="J231" s="22">
        <v>3</v>
      </c>
      <c r="K231" s="22"/>
      <c r="L231" s="22"/>
      <c r="M231" s="329"/>
      <c r="N231" s="57">
        <v>26</v>
      </c>
      <c r="O231" s="22"/>
      <c r="P231" s="22"/>
      <c r="Q231" s="22"/>
      <c r="R231" s="22"/>
      <c r="S231" s="22"/>
      <c r="T231" s="22"/>
      <c r="U231" s="22"/>
      <c r="V231" s="329"/>
      <c r="W231" s="57">
        <v>12</v>
      </c>
      <c r="X231" s="22"/>
      <c r="Y231" s="22"/>
      <c r="Z231" s="22"/>
      <c r="AA231" s="329"/>
      <c r="AB231" s="229">
        <v>4</v>
      </c>
      <c r="AC231" s="22">
        <v>1995</v>
      </c>
      <c r="AD231" s="301">
        <v>2</v>
      </c>
      <c r="AE231" s="307">
        <v>1</v>
      </c>
    </row>
    <row r="232" spans="1:31" ht="15.75">
      <c r="A232" s="55" t="s">
        <v>356</v>
      </c>
      <c r="B232" s="22">
        <v>4503</v>
      </c>
      <c r="C232" s="23" t="s">
        <v>359</v>
      </c>
      <c r="D232" s="153">
        <v>15</v>
      </c>
      <c r="E232" s="57">
        <v>2</v>
      </c>
      <c r="F232" s="306">
        <v>200</v>
      </c>
      <c r="G232" s="708"/>
      <c r="H232" s="57"/>
      <c r="I232" s="22">
        <v>2</v>
      </c>
      <c r="J232" s="22">
        <v>3</v>
      </c>
      <c r="K232" s="22"/>
      <c r="L232" s="22"/>
      <c r="M232" s="329"/>
      <c r="N232" s="57">
        <v>26</v>
      </c>
      <c r="O232" s="22"/>
      <c r="P232" s="22"/>
      <c r="Q232" s="22"/>
      <c r="R232" s="22"/>
      <c r="S232" s="22"/>
      <c r="T232" s="22"/>
      <c r="U232" s="22"/>
      <c r="V232" s="329"/>
      <c r="W232" s="57">
        <v>50</v>
      </c>
      <c r="X232" s="22"/>
      <c r="Y232" s="22"/>
      <c r="Z232" s="22"/>
      <c r="AA232" s="329"/>
      <c r="AB232" s="229">
        <v>4</v>
      </c>
      <c r="AC232" s="22">
        <v>2006</v>
      </c>
      <c r="AD232" s="301">
        <v>3</v>
      </c>
      <c r="AE232" s="307">
        <v>3</v>
      </c>
    </row>
    <row r="233" spans="1:31" ht="15.75">
      <c r="A233" s="55" t="s">
        <v>356</v>
      </c>
      <c r="B233" s="22">
        <v>4504</v>
      </c>
      <c r="C233" s="23" t="s">
        <v>360</v>
      </c>
      <c r="D233" s="153">
        <v>52</v>
      </c>
      <c r="E233" s="57">
        <v>1</v>
      </c>
      <c r="F233" s="306">
        <v>50</v>
      </c>
      <c r="G233" s="708">
        <v>40</v>
      </c>
      <c r="H233" s="57"/>
      <c r="I233" s="22">
        <v>2</v>
      </c>
      <c r="J233" s="22">
        <v>3</v>
      </c>
      <c r="K233" s="22"/>
      <c r="L233" s="22"/>
      <c r="M233" s="329">
        <v>6</v>
      </c>
      <c r="N233" s="57">
        <v>8</v>
      </c>
      <c r="O233" s="22"/>
      <c r="P233" s="22"/>
      <c r="Q233" s="22"/>
      <c r="R233" s="22"/>
      <c r="S233" s="22"/>
      <c r="T233" s="22"/>
      <c r="U233" s="22"/>
      <c r="V233" s="329"/>
      <c r="W233" s="57">
        <v>50</v>
      </c>
      <c r="X233" s="22"/>
      <c r="Y233" s="22"/>
      <c r="Z233" s="22"/>
      <c r="AA233" s="329"/>
      <c r="AB233" s="229">
        <v>4</v>
      </c>
      <c r="AC233" s="22">
        <v>2015</v>
      </c>
      <c r="AD233" s="301">
        <v>53</v>
      </c>
      <c r="AE233" s="307">
        <v>14</v>
      </c>
    </row>
    <row r="234" spans="1:31" ht="15.75">
      <c r="A234" s="55" t="s">
        <v>356</v>
      </c>
      <c r="B234" s="24">
        <v>4505</v>
      </c>
      <c r="C234" s="23" t="s">
        <v>361</v>
      </c>
      <c r="D234" s="153">
        <v>73</v>
      </c>
      <c r="E234" s="57">
        <v>3</v>
      </c>
      <c r="F234" s="306">
        <v>55</v>
      </c>
      <c r="G234" s="708">
        <v>50</v>
      </c>
      <c r="H234" s="57"/>
      <c r="I234" s="22">
        <v>2</v>
      </c>
      <c r="J234" s="22">
        <v>3</v>
      </c>
      <c r="K234" s="22"/>
      <c r="L234" s="22"/>
      <c r="M234" s="329">
        <v>6</v>
      </c>
      <c r="N234" s="57">
        <v>11</v>
      </c>
      <c r="O234" s="22">
        <v>21</v>
      </c>
      <c r="P234" s="22">
        <v>22</v>
      </c>
      <c r="Q234" s="22"/>
      <c r="R234" s="22"/>
      <c r="S234" s="22"/>
      <c r="T234" s="22"/>
      <c r="U234" s="22"/>
      <c r="V234" s="329"/>
      <c r="W234" s="57">
        <v>50</v>
      </c>
      <c r="X234" s="22"/>
      <c r="Y234" s="22"/>
      <c r="Z234" s="22"/>
      <c r="AA234" s="329"/>
      <c r="AB234" s="229">
        <v>4</v>
      </c>
      <c r="AC234" s="22">
        <v>2012</v>
      </c>
      <c r="AD234" s="301">
        <v>15</v>
      </c>
      <c r="AE234" s="307">
        <v>1</v>
      </c>
    </row>
    <row r="235" spans="1:31" ht="15.75">
      <c r="A235" s="55" t="s">
        <v>356</v>
      </c>
      <c r="B235" s="24">
        <v>4506</v>
      </c>
      <c r="C235" s="23" t="s">
        <v>362</v>
      </c>
      <c r="D235" s="153">
        <v>21</v>
      </c>
      <c r="E235" s="57">
        <v>1</v>
      </c>
      <c r="F235" s="306">
        <v>50</v>
      </c>
      <c r="G235" s="708"/>
      <c r="H235" s="57"/>
      <c r="I235" s="22">
        <v>2</v>
      </c>
      <c r="J235" s="22">
        <v>3</v>
      </c>
      <c r="K235" s="22"/>
      <c r="L235" s="22"/>
      <c r="M235" s="329">
        <v>6</v>
      </c>
      <c r="N235" s="57">
        <v>2</v>
      </c>
      <c r="O235" s="22"/>
      <c r="P235" s="22"/>
      <c r="Q235" s="22"/>
      <c r="R235" s="22"/>
      <c r="S235" s="22"/>
      <c r="T235" s="22"/>
      <c r="U235" s="22"/>
      <c r="V235" s="329"/>
      <c r="W235" s="57">
        <v>25</v>
      </c>
      <c r="X235" s="22"/>
      <c r="Y235" s="22"/>
      <c r="Z235" s="22"/>
      <c r="AA235" s="329"/>
      <c r="AB235" s="229">
        <v>4</v>
      </c>
      <c r="AC235" s="22">
        <v>2015</v>
      </c>
      <c r="AD235" s="301">
        <v>5</v>
      </c>
      <c r="AE235" s="307">
        <v>7</v>
      </c>
    </row>
    <row r="236" spans="1:31" ht="15.75">
      <c r="A236" s="55" t="s">
        <v>356</v>
      </c>
      <c r="B236" s="24">
        <v>4507</v>
      </c>
      <c r="C236" s="23" t="s">
        <v>363</v>
      </c>
      <c r="D236" s="153">
        <v>12</v>
      </c>
      <c r="E236" s="57">
        <v>2</v>
      </c>
      <c r="F236" s="306">
        <v>200</v>
      </c>
      <c r="G236" s="708"/>
      <c r="H236" s="57"/>
      <c r="I236" s="22">
        <v>2</v>
      </c>
      <c r="J236" s="22"/>
      <c r="K236" s="22"/>
      <c r="L236" s="22"/>
      <c r="M236" s="329">
        <v>6</v>
      </c>
      <c r="N236" s="362">
        <v>23</v>
      </c>
      <c r="O236" s="24"/>
      <c r="P236" s="22"/>
      <c r="Q236" s="22"/>
      <c r="R236" s="22"/>
      <c r="S236" s="22"/>
      <c r="T236" s="22"/>
      <c r="U236" s="22"/>
      <c r="V236" s="329"/>
      <c r="W236" s="57">
        <v>50</v>
      </c>
      <c r="X236" s="22"/>
      <c r="Y236" s="22"/>
      <c r="Z236" s="22"/>
      <c r="AA236" s="329"/>
      <c r="AB236" s="655">
        <v>4</v>
      </c>
      <c r="AC236" s="22">
        <v>2016</v>
      </c>
      <c r="AD236" s="301">
        <v>4</v>
      </c>
      <c r="AE236" s="307">
        <v>3</v>
      </c>
    </row>
    <row r="237" spans="1:31" ht="15.75">
      <c r="A237" s="55" t="s">
        <v>356</v>
      </c>
      <c r="B237" s="24">
        <v>4508</v>
      </c>
      <c r="C237" s="23" t="s">
        <v>364</v>
      </c>
      <c r="D237" s="153">
        <v>11</v>
      </c>
      <c r="E237" s="57">
        <v>2</v>
      </c>
      <c r="F237" s="306">
        <v>50</v>
      </c>
      <c r="G237" s="708"/>
      <c r="H237" s="57"/>
      <c r="I237" s="22">
        <v>2</v>
      </c>
      <c r="J237" s="22"/>
      <c r="K237" s="22"/>
      <c r="L237" s="22"/>
      <c r="M237" s="329"/>
      <c r="N237" s="57">
        <v>22</v>
      </c>
      <c r="O237" s="22"/>
      <c r="P237" s="22"/>
      <c r="Q237" s="22"/>
      <c r="R237" s="22"/>
      <c r="S237" s="22"/>
      <c r="T237" s="22"/>
      <c r="U237" s="22"/>
      <c r="V237" s="329"/>
      <c r="W237" s="57">
        <v>30</v>
      </c>
      <c r="X237" s="22"/>
      <c r="Y237" s="22"/>
      <c r="Z237" s="22"/>
      <c r="AA237" s="329"/>
      <c r="AB237" s="229">
        <v>4</v>
      </c>
      <c r="AC237" s="22">
        <v>2017</v>
      </c>
      <c r="AD237" s="301">
        <v>21</v>
      </c>
      <c r="AE237" s="307">
        <v>9</v>
      </c>
    </row>
    <row r="238" spans="1:31" ht="15.75">
      <c r="A238" s="55" t="s">
        <v>356</v>
      </c>
      <c r="B238" s="24">
        <v>4509</v>
      </c>
      <c r="C238" s="23" t="s">
        <v>365</v>
      </c>
      <c r="D238" s="153">
        <v>11</v>
      </c>
      <c r="E238" s="57">
        <v>2</v>
      </c>
      <c r="F238" s="306">
        <v>50</v>
      </c>
      <c r="G238" s="708"/>
      <c r="H238" s="57">
        <v>1</v>
      </c>
      <c r="I238" s="22"/>
      <c r="J238" s="22"/>
      <c r="K238" s="22"/>
      <c r="L238" s="22"/>
      <c r="M238" s="329"/>
      <c r="N238" s="57">
        <v>22</v>
      </c>
      <c r="O238" s="22"/>
      <c r="P238" s="22"/>
      <c r="Q238" s="22"/>
      <c r="R238" s="22"/>
      <c r="S238" s="22"/>
      <c r="T238" s="22"/>
      <c r="U238" s="22"/>
      <c r="V238" s="329"/>
      <c r="W238" s="57">
        <v>30</v>
      </c>
      <c r="X238" s="22"/>
      <c r="Y238" s="22"/>
      <c r="Z238" s="22"/>
      <c r="AA238" s="329"/>
      <c r="AB238" s="229">
        <v>4</v>
      </c>
      <c r="AC238" s="22">
        <v>2013</v>
      </c>
      <c r="AD238" s="301">
        <v>2</v>
      </c>
      <c r="AE238" s="307">
        <v>1</v>
      </c>
    </row>
    <row r="239" spans="1:31" ht="15.75">
      <c r="A239" s="55" t="s">
        <v>356</v>
      </c>
      <c r="B239" s="24">
        <v>4510</v>
      </c>
      <c r="C239" s="23" t="s">
        <v>366</v>
      </c>
      <c r="D239" s="153">
        <v>22</v>
      </c>
      <c r="E239" s="57">
        <v>2</v>
      </c>
      <c r="F239" s="306">
        <v>100</v>
      </c>
      <c r="G239" s="708"/>
      <c r="H239" s="57">
        <v>1</v>
      </c>
      <c r="I239" s="22"/>
      <c r="J239" s="22"/>
      <c r="K239" s="22">
        <v>4</v>
      </c>
      <c r="L239" s="22"/>
      <c r="M239" s="329">
        <v>6</v>
      </c>
      <c r="N239" s="57">
        <v>21</v>
      </c>
      <c r="O239" s="22"/>
      <c r="P239" s="22"/>
      <c r="Q239" s="22"/>
      <c r="R239" s="22"/>
      <c r="S239" s="22"/>
      <c r="T239" s="22"/>
      <c r="U239" s="22"/>
      <c r="V239" s="329"/>
      <c r="W239" s="57">
        <v>50</v>
      </c>
      <c r="X239" s="22"/>
      <c r="Y239" s="22"/>
      <c r="Z239" s="22"/>
      <c r="AA239" s="329"/>
      <c r="AB239" s="229">
        <v>4</v>
      </c>
      <c r="AC239" s="22">
        <v>2017</v>
      </c>
      <c r="AD239" s="301">
        <v>5</v>
      </c>
      <c r="AE239" s="308" t="s">
        <v>154</v>
      </c>
    </row>
    <row r="240" spans="1:31" ht="16.5" thickBot="1">
      <c r="A240" s="485" t="s">
        <v>356</v>
      </c>
      <c r="B240" s="18">
        <v>4511</v>
      </c>
      <c r="C240" s="309" t="s">
        <v>367</v>
      </c>
      <c r="D240" s="200">
        <v>11</v>
      </c>
      <c r="E240" s="61">
        <v>2</v>
      </c>
      <c r="F240" s="310">
        <v>200</v>
      </c>
      <c r="G240" s="709"/>
      <c r="H240" s="61">
        <v>1</v>
      </c>
      <c r="I240" s="16"/>
      <c r="J240" s="16"/>
      <c r="K240" s="16"/>
      <c r="L240" s="16"/>
      <c r="M240" s="336"/>
      <c r="N240" s="61">
        <v>23</v>
      </c>
      <c r="O240" s="16"/>
      <c r="P240" s="16"/>
      <c r="Q240" s="16"/>
      <c r="R240" s="16"/>
      <c r="S240" s="16"/>
      <c r="T240" s="16"/>
      <c r="U240" s="16"/>
      <c r="V240" s="336"/>
      <c r="W240" s="61">
        <v>50</v>
      </c>
      <c r="X240" s="16"/>
      <c r="Y240" s="16"/>
      <c r="Z240" s="16"/>
      <c r="AA240" s="336"/>
      <c r="AB240" s="652">
        <v>1</v>
      </c>
      <c r="AC240" s="16">
        <v>2018</v>
      </c>
      <c r="AD240" s="201">
        <v>1.7</v>
      </c>
      <c r="AE240" s="311" t="s">
        <v>154</v>
      </c>
    </row>
    <row r="241" spans="1:31" ht="15.75">
      <c r="A241" s="54" t="s">
        <v>368</v>
      </c>
      <c r="B241" s="10">
        <v>4601</v>
      </c>
      <c r="C241" s="312" t="s">
        <v>369</v>
      </c>
      <c r="D241" s="198">
        <v>11</v>
      </c>
      <c r="E241" s="606">
        <v>2</v>
      </c>
      <c r="F241" s="12">
        <v>100</v>
      </c>
      <c r="G241" s="671"/>
      <c r="H241" s="606">
        <v>1</v>
      </c>
      <c r="I241" s="10"/>
      <c r="J241" s="10"/>
      <c r="K241" s="10"/>
      <c r="L241" s="10"/>
      <c r="M241" s="345"/>
      <c r="N241" s="606">
        <v>21</v>
      </c>
      <c r="O241" s="10"/>
      <c r="P241" s="10"/>
      <c r="Q241" s="10"/>
      <c r="R241" s="10"/>
      <c r="S241" s="10"/>
      <c r="T241" s="10"/>
      <c r="U241" s="10"/>
      <c r="V241" s="345"/>
      <c r="W241" s="606">
        <v>30</v>
      </c>
      <c r="X241" s="10"/>
      <c r="Y241" s="10"/>
      <c r="Z241" s="10"/>
      <c r="AA241" s="345"/>
      <c r="AB241" s="651">
        <v>4</v>
      </c>
      <c r="AC241" s="10">
        <v>1971</v>
      </c>
      <c r="AD241" s="199">
        <v>62</v>
      </c>
      <c r="AE241" s="241" t="s">
        <v>172</v>
      </c>
    </row>
    <row r="242" spans="1:31" ht="15.75">
      <c r="A242" s="55" t="s">
        <v>368</v>
      </c>
      <c r="B242" s="22">
        <v>4602</v>
      </c>
      <c r="C242" s="23" t="s">
        <v>370</v>
      </c>
      <c r="D242" s="153">
        <v>36</v>
      </c>
      <c r="E242" s="57">
        <v>1</v>
      </c>
      <c r="F242" s="24">
        <v>100</v>
      </c>
      <c r="G242" s="392"/>
      <c r="H242" s="57">
        <v>1</v>
      </c>
      <c r="I242" s="22"/>
      <c r="J242" s="22"/>
      <c r="K242" s="22"/>
      <c r="L242" s="22"/>
      <c r="M242" s="329"/>
      <c r="N242" s="57">
        <v>7</v>
      </c>
      <c r="O242" s="22"/>
      <c r="P242" s="22"/>
      <c r="Q242" s="22"/>
      <c r="R242" s="22"/>
      <c r="S242" s="22"/>
      <c r="T242" s="22"/>
      <c r="U242" s="22"/>
      <c r="V242" s="329"/>
      <c r="W242" s="57">
        <v>24</v>
      </c>
      <c r="X242" s="22"/>
      <c r="Y242" s="22"/>
      <c r="Z242" s="22"/>
      <c r="AA242" s="329"/>
      <c r="AB242" s="653">
        <v>4</v>
      </c>
      <c r="AC242" s="22">
        <v>1962</v>
      </c>
      <c r="AD242" s="41">
        <v>21</v>
      </c>
      <c r="AE242" s="26">
        <v>10</v>
      </c>
    </row>
    <row r="243" spans="1:31" ht="15.75">
      <c r="A243" s="55" t="s">
        <v>368</v>
      </c>
      <c r="B243" s="22">
        <v>4603</v>
      </c>
      <c r="C243" s="23" t="s">
        <v>371</v>
      </c>
      <c r="D243" s="153">
        <v>34</v>
      </c>
      <c r="E243" s="57">
        <v>1</v>
      </c>
      <c r="F243" s="24">
        <v>50</v>
      </c>
      <c r="G243" s="392"/>
      <c r="H243" s="57"/>
      <c r="I243" s="22">
        <v>2</v>
      </c>
      <c r="J243" s="22"/>
      <c r="K243" s="22"/>
      <c r="L243" s="22"/>
      <c r="M243" s="329"/>
      <c r="N243" s="57">
        <v>10</v>
      </c>
      <c r="O243" s="22"/>
      <c r="P243" s="22"/>
      <c r="Q243" s="22"/>
      <c r="R243" s="22"/>
      <c r="S243" s="22"/>
      <c r="T243" s="22"/>
      <c r="U243" s="22"/>
      <c r="V243" s="329"/>
      <c r="W243" s="57">
        <v>22</v>
      </c>
      <c r="X243" s="22"/>
      <c r="Y243" s="22"/>
      <c r="Z243" s="22"/>
      <c r="AA243" s="329"/>
      <c r="AB243" s="653">
        <v>4</v>
      </c>
      <c r="AC243" s="22">
        <v>1973</v>
      </c>
      <c r="AD243" s="41">
        <v>0</v>
      </c>
      <c r="AE243" s="26">
        <v>0</v>
      </c>
    </row>
    <row r="244" spans="1:31" ht="15.75">
      <c r="A244" s="55" t="s">
        <v>368</v>
      </c>
      <c r="B244" s="22">
        <v>4604</v>
      </c>
      <c r="C244" s="222" t="s">
        <v>372</v>
      </c>
      <c r="D244" s="153">
        <v>21</v>
      </c>
      <c r="E244" s="57">
        <v>1</v>
      </c>
      <c r="F244" s="24">
        <v>40</v>
      </c>
      <c r="G244" s="392"/>
      <c r="H244" s="57"/>
      <c r="I244" s="22">
        <v>2</v>
      </c>
      <c r="J244" s="22">
        <v>3</v>
      </c>
      <c r="K244" s="22"/>
      <c r="L244" s="22"/>
      <c r="M244" s="329">
        <v>6</v>
      </c>
      <c r="N244" s="57">
        <v>1</v>
      </c>
      <c r="O244" s="22"/>
      <c r="P244" s="22"/>
      <c r="Q244" s="22"/>
      <c r="R244" s="22"/>
      <c r="S244" s="22"/>
      <c r="T244" s="22"/>
      <c r="U244" s="22"/>
      <c r="V244" s="329"/>
      <c r="W244" s="57">
        <v>25</v>
      </c>
      <c r="X244" s="22"/>
      <c r="Y244" s="22"/>
      <c r="Z244" s="22"/>
      <c r="AA244" s="329"/>
      <c r="AB244" s="653">
        <v>4</v>
      </c>
      <c r="AC244" s="22">
        <v>2007</v>
      </c>
      <c r="AD244" s="41">
        <v>63</v>
      </c>
      <c r="AE244" s="26">
        <v>15</v>
      </c>
    </row>
    <row r="245" spans="1:31" ht="15.75">
      <c r="A245" s="55" t="s">
        <v>368</v>
      </c>
      <c r="B245" s="22">
        <v>4605</v>
      </c>
      <c r="C245" s="222" t="s">
        <v>373</v>
      </c>
      <c r="D245" s="153">
        <v>15</v>
      </c>
      <c r="E245" s="57">
        <v>2</v>
      </c>
      <c r="F245" s="24">
        <v>50</v>
      </c>
      <c r="G245" s="392"/>
      <c r="H245" s="57">
        <v>1</v>
      </c>
      <c r="I245" s="22">
        <v>2</v>
      </c>
      <c r="J245" s="22">
        <v>3</v>
      </c>
      <c r="K245" s="22"/>
      <c r="L245" s="22"/>
      <c r="M245" s="329"/>
      <c r="N245" s="57">
        <v>26</v>
      </c>
      <c r="O245" s="22"/>
      <c r="P245" s="22"/>
      <c r="Q245" s="22"/>
      <c r="R245" s="22"/>
      <c r="S245" s="22"/>
      <c r="T245" s="22"/>
      <c r="U245" s="22"/>
      <c r="V245" s="329"/>
      <c r="W245" s="57">
        <v>22</v>
      </c>
      <c r="X245" s="22"/>
      <c r="Y245" s="22"/>
      <c r="Z245" s="22"/>
      <c r="AA245" s="329"/>
      <c r="AB245" s="653">
        <v>4</v>
      </c>
      <c r="AC245" s="22">
        <v>2006</v>
      </c>
      <c r="AD245" s="41">
        <v>5</v>
      </c>
      <c r="AE245" s="26">
        <v>0</v>
      </c>
    </row>
    <row r="246" spans="1:31" ht="16.5" thickBot="1">
      <c r="A246" s="485" t="s">
        <v>368</v>
      </c>
      <c r="B246" s="16">
        <v>4606</v>
      </c>
      <c r="C246" s="17" t="s">
        <v>374</v>
      </c>
      <c r="D246" s="200">
        <v>11</v>
      </c>
      <c r="E246" s="61">
        <v>2</v>
      </c>
      <c r="F246" s="18">
        <v>50</v>
      </c>
      <c r="G246" s="533"/>
      <c r="H246" s="61">
        <v>1</v>
      </c>
      <c r="I246" s="16"/>
      <c r="J246" s="16"/>
      <c r="K246" s="16"/>
      <c r="L246" s="16"/>
      <c r="M246" s="336"/>
      <c r="N246" s="61">
        <v>21</v>
      </c>
      <c r="O246" s="16"/>
      <c r="P246" s="16"/>
      <c r="Q246" s="16"/>
      <c r="R246" s="16"/>
      <c r="S246" s="16"/>
      <c r="T246" s="16"/>
      <c r="U246" s="16"/>
      <c r="V246" s="336"/>
      <c r="W246" s="61">
        <v>30</v>
      </c>
      <c r="X246" s="16"/>
      <c r="Y246" s="16"/>
      <c r="Z246" s="16"/>
      <c r="AA246" s="336"/>
      <c r="AB246" s="652">
        <v>4</v>
      </c>
      <c r="AC246" s="16">
        <v>1968</v>
      </c>
      <c r="AD246" s="201">
        <v>9</v>
      </c>
      <c r="AE246" s="313">
        <v>0</v>
      </c>
    </row>
    <row r="247" spans="1:31" ht="15.75">
      <c r="A247" s="54" t="s">
        <v>375</v>
      </c>
      <c r="B247" s="10">
        <v>4701</v>
      </c>
      <c r="C247" s="11" t="s">
        <v>376</v>
      </c>
      <c r="D247" s="198">
        <v>11</v>
      </c>
      <c r="E247" s="606">
        <v>2</v>
      </c>
      <c r="F247" s="10">
        <v>100</v>
      </c>
      <c r="G247" s="345"/>
      <c r="H247" s="606">
        <v>1</v>
      </c>
      <c r="I247" s="10"/>
      <c r="J247" s="10"/>
      <c r="K247" s="10"/>
      <c r="L247" s="10"/>
      <c r="M247" s="345"/>
      <c r="N247" s="606">
        <v>21</v>
      </c>
      <c r="O247" s="10">
        <v>22</v>
      </c>
      <c r="P247" s="10"/>
      <c r="Q247" s="10"/>
      <c r="R247" s="10"/>
      <c r="S247" s="10"/>
      <c r="T247" s="10"/>
      <c r="U247" s="10"/>
      <c r="V247" s="345"/>
      <c r="W247" s="606">
        <v>30</v>
      </c>
      <c r="X247" s="10"/>
      <c r="Y247" s="10"/>
      <c r="Z247" s="10"/>
      <c r="AA247" s="345"/>
      <c r="AB247" s="651">
        <v>4</v>
      </c>
      <c r="AC247" s="10">
        <v>1972</v>
      </c>
      <c r="AD247" s="88">
        <v>36</v>
      </c>
      <c r="AE247" s="89">
        <v>4</v>
      </c>
    </row>
    <row r="248" spans="1:31" ht="15.75">
      <c r="A248" s="55" t="s">
        <v>375</v>
      </c>
      <c r="B248" s="22">
        <v>4702</v>
      </c>
      <c r="C248" s="23" t="s">
        <v>377</v>
      </c>
      <c r="D248" s="153">
        <v>11</v>
      </c>
      <c r="E248" s="57">
        <v>2</v>
      </c>
      <c r="F248" s="22">
        <v>100</v>
      </c>
      <c r="G248" s="329"/>
      <c r="H248" s="57">
        <v>1</v>
      </c>
      <c r="I248" s="22"/>
      <c r="J248" s="22"/>
      <c r="K248" s="22"/>
      <c r="L248" s="22"/>
      <c r="M248" s="329"/>
      <c r="N248" s="57">
        <v>21</v>
      </c>
      <c r="O248" s="22">
        <v>22</v>
      </c>
      <c r="P248" s="22"/>
      <c r="Q248" s="22"/>
      <c r="R248" s="22"/>
      <c r="S248" s="22"/>
      <c r="T248" s="22"/>
      <c r="U248" s="22"/>
      <c r="V248" s="329"/>
      <c r="W248" s="57">
        <v>30</v>
      </c>
      <c r="X248" s="22"/>
      <c r="Y248" s="22"/>
      <c r="Z248" s="22"/>
      <c r="AA248" s="329"/>
      <c r="AB248" s="653">
        <v>4</v>
      </c>
      <c r="AC248" s="22">
        <v>1972</v>
      </c>
      <c r="AD248" s="91">
        <v>29</v>
      </c>
      <c r="AE248" s="78">
        <v>7</v>
      </c>
    </row>
    <row r="249" spans="1:31" ht="15.75">
      <c r="A249" s="55" t="s">
        <v>375</v>
      </c>
      <c r="B249" s="22">
        <v>4703</v>
      </c>
      <c r="C249" s="23" t="s">
        <v>378</v>
      </c>
      <c r="D249" s="153">
        <v>11</v>
      </c>
      <c r="E249" s="57">
        <v>2</v>
      </c>
      <c r="F249" s="22">
        <v>100</v>
      </c>
      <c r="G249" s="329"/>
      <c r="H249" s="57">
        <v>1</v>
      </c>
      <c r="I249" s="22"/>
      <c r="J249" s="22"/>
      <c r="K249" s="22"/>
      <c r="L249" s="22"/>
      <c r="M249" s="329"/>
      <c r="N249" s="57">
        <v>22</v>
      </c>
      <c r="O249" s="22"/>
      <c r="P249" s="22"/>
      <c r="Q249" s="22"/>
      <c r="R249" s="22"/>
      <c r="S249" s="22"/>
      <c r="T249" s="22"/>
      <c r="U249" s="22"/>
      <c r="V249" s="329"/>
      <c r="W249" s="57">
        <v>30</v>
      </c>
      <c r="X249" s="22"/>
      <c r="Y249" s="22"/>
      <c r="Z249" s="22"/>
      <c r="AA249" s="329"/>
      <c r="AB249" s="653">
        <v>4</v>
      </c>
      <c r="AC249" s="163" t="s">
        <v>272</v>
      </c>
      <c r="AD249" s="91">
        <v>0</v>
      </c>
      <c r="AE249" s="78">
        <v>1</v>
      </c>
    </row>
    <row r="250" spans="1:31" ht="16.5" thickBot="1">
      <c r="A250" s="485" t="s">
        <v>375</v>
      </c>
      <c r="B250" s="16">
        <v>4704</v>
      </c>
      <c r="C250" s="17" t="s">
        <v>379</v>
      </c>
      <c r="D250" s="200">
        <v>11</v>
      </c>
      <c r="E250" s="61">
        <v>2</v>
      </c>
      <c r="F250" s="16">
        <v>100</v>
      </c>
      <c r="G250" s="336"/>
      <c r="H250" s="61">
        <v>1</v>
      </c>
      <c r="I250" s="16"/>
      <c r="J250" s="16"/>
      <c r="K250" s="16"/>
      <c r="L250" s="16"/>
      <c r="M250" s="336"/>
      <c r="N250" s="61">
        <v>21</v>
      </c>
      <c r="O250" s="16">
        <v>22</v>
      </c>
      <c r="P250" s="16"/>
      <c r="Q250" s="16"/>
      <c r="R250" s="16"/>
      <c r="S250" s="16"/>
      <c r="T250" s="16"/>
      <c r="U250" s="16"/>
      <c r="V250" s="336"/>
      <c r="W250" s="61">
        <v>30</v>
      </c>
      <c r="X250" s="16"/>
      <c r="Y250" s="16"/>
      <c r="Z250" s="16"/>
      <c r="AA250" s="336"/>
      <c r="AB250" s="652">
        <v>4</v>
      </c>
      <c r="AC250" s="16">
        <v>1972</v>
      </c>
      <c r="AD250" s="146">
        <v>25</v>
      </c>
      <c r="AE250" s="147">
        <v>2</v>
      </c>
    </row>
  </sheetData>
  <mergeCells count="14">
    <mergeCell ref="AB2:AB3"/>
    <mergeCell ref="AC2:AC3"/>
    <mergeCell ref="AD2:AD3"/>
    <mergeCell ref="AE2:AE3"/>
    <mergeCell ref="A1:AA1"/>
    <mergeCell ref="A2:A3"/>
    <mergeCell ref="B2:B3"/>
    <mergeCell ref="C2:C3"/>
    <mergeCell ref="D2:D3"/>
    <mergeCell ref="E2:E3"/>
    <mergeCell ref="F2:G2"/>
    <mergeCell ref="H2:M3"/>
    <mergeCell ref="N2:V3"/>
    <mergeCell ref="W2:AA3"/>
  </mergeCells>
  <phoneticPr fontId="4"/>
  <pageMargins left="0.23622047244094491" right="0.23622047244094491" top="0" bottom="0" header="0.31496062992125984" footer="0.31496062992125984"/>
  <pageSetup paperSize="8"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250"/>
  <sheetViews>
    <sheetView topLeftCell="A204" zoomScaleNormal="100" workbookViewId="0">
      <selection activeCell="D211" sqref="D211"/>
    </sheetView>
  </sheetViews>
  <sheetFormatPr defaultRowHeight="13.5"/>
  <cols>
    <col min="1" max="1" width="6" customWidth="1"/>
    <col min="2" max="2" width="6.5" customWidth="1"/>
    <col min="3" max="3" width="45.75" customWidth="1"/>
    <col min="4" max="4" width="37.25" customWidth="1"/>
    <col min="5" max="5" width="4.125" customWidth="1"/>
    <col min="6" max="6" width="11.625" customWidth="1"/>
    <col min="7" max="7" width="2.625" customWidth="1"/>
    <col min="8" max="8" width="8" customWidth="1"/>
    <col min="9" max="9" width="10.25" customWidth="1"/>
  </cols>
  <sheetData>
    <row r="1" spans="1:9" ht="46.5" customHeight="1" thickBot="1">
      <c r="A1" s="850" t="s">
        <v>0</v>
      </c>
      <c r="B1" s="850"/>
      <c r="C1" s="850"/>
      <c r="D1" s="850"/>
      <c r="E1" s="850"/>
      <c r="F1" s="850"/>
      <c r="G1" s="850"/>
      <c r="H1" s="850"/>
      <c r="I1" s="484"/>
    </row>
    <row r="2" spans="1:9" ht="24" customHeight="1">
      <c r="A2" s="851" t="s">
        <v>1</v>
      </c>
      <c r="B2" s="844" t="s">
        <v>2</v>
      </c>
      <c r="C2" s="855" t="s">
        <v>3</v>
      </c>
      <c r="D2" s="844" t="s">
        <v>4</v>
      </c>
      <c r="E2" s="834" t="s">
        <v>5</v>
      </c>
      <c r="F2" s="834"/>
      <c r="G2" s="844" t="s">
        <v>7</v>
      </c>
      <c r="H2" s="844"/>
      <c r="I2" s="874" t="s">
        <v>10</v>
      </c>
    </row>
    <row r="3" spans="1:9" ht="18" customHeight="1" thickBot="1">
      <c r="A3" s="852"/>
      <c r="B3" s="876"/>
      <c r="C3" s="845"/>
      <c r="D3" s="845"/>
      <c r="E3" s="835"/>
      <c r="F3" s="835"/>
      <c r="G3" s="876"/>
      <c r="H3" s="876"/>
      <c r="I3" s="875"/>
    </row>
    <row r="4" spans="1:9" ht="20.100000000000001" customHeight="1" thickBot="1">
      <c r="A4" s="776" t="s">
        <v>16</v>
      </c>
      <c r="B4" s="777" t="s">
        <v>17</v>
      </c>
      <c r="C4" s="778" t="s">
        <v>18</v>
      </c>
      <c r="D4" s="779" t="s">
        <v>406</v>
      </c>
      <c r="E4" s="777">
        <v>2</v>
      </c>
      <c r="F4" s="75" t="s">
        <v>648</v>
      </c>
      <c r="G4" s="777"/>
      <c r="H4" s="780"/>
      <c r="I4" s="781"/>
    </row>
    <row r="5" spans="1:9" ht="20.100000000000001" customHeight="1">
      <c r="A5" s="9" t="s">
        <v>19</v>
      </c>
      <c r="B5" s="10">
        <v>201</v>
      </c>
      <c r="C5" s="11" t="s">
        <v>20</v>
      </c>
      <c r="D5" s="344" t="s">
        <v>408</v>
      </c>
      <c r="E5" s="149">
        <v>2</v>
      </c>
      <c r="F5" s="149" t="s">
        <v>648</v>
      </c>
      <c r="G5" s="10">
        <v>1</v>
      </c>
      <c r="H5" s="486" t="s">
        <v>465</v>
      </c>
      <c r="I5" s="782"/>
    </row>
    <row r="6" spans="1:9" ht="20.100000000000001" customHeight="1" thickBot="1">
      <c r="A6" s="15" t="s">
        <v>19</v>
      </c>
      <c r="B6" s="16">
        <v>202</v>
      </c>
      <c r="C6" s="17" t="s">
        <v>21</v>
      </c>
      <c r="D6" s="335" t="s">
        <v>408</v>
      </c>
      <c r="E6" s="175">
        <v>2</v>
      </c>
      <c r="F6" s="175" t="s">
        <v>648</v>
      </c>
      <c r="G6" s="16">
        <v>1</v>
      </c>
      <c r="H6" s="483" t="s">
        <v>465</v>
      </c>
      <c r="I6" s="489" t="s">
        <v>651</v>
      </c>
    </row>
    <row r="7" spans="1:9" ht="20.100000000000001" customHeight="1">
      <c r="A7" s="9" t="s">
        <v>22</v>
      </c>
      <c r="B7" s="10" t="s">
        <v>23</v>
      </c>
      <c r="C7" s="11" t="s">
        <v>24</v>
      </c>
      <c r="D7" s="344" t="s">
        <v>410</v>
      </c>
      <c r="E7" s="10">
        <v>2</v>
      </c>
      <c r="F7" s="149" t="s">
        <v>648</v>
      </c>
      <c r="G7" s="10">
        <v>1</v>
      </c>
      <c r="H7" s="486" t="s">
        <v>465</v>
      </c>
      <c r="I7" s="782"/>
    </row>
    <row r="8" spans="1:9" ht="20.100000000000001" customHeight="1">
      <c r="A8" s="21" t="s">
        <v>22</v>
      </c>
      <c r="B8" s="22" t="s">
        <v>25</v>
      </c>
      <c r="C8" s="23" t="s">
        <v>26</v>
      </c>
      <c r="D8" s="327" t="s">
        <v>411</v>
      </c>
      <c r="E8" s="22">
        <v>1</v>
      </c>
      <c r="F8" s="38" t="s">
        <v>649</v>
      </c>
      <c r="G8" s="22"/>
      <c r="H8" s="22"/>
      <c r="I8" s="372"/>
    </row>
    <row r="9" spans="1:9" ht="20.100000000000001" customHeight="1" thickBot="1">
      <c r="A9" s="15" t="s">
        <v>22</v>
      </c>
      <c r="B9" s="16" t="s">
        <v>28</v>
      </c>
      <c r="C9" s="17" t="s">
        <v>29</v>
      </c>
      <c r="D9" s="335" t="s">
        <v>413</v>
      </c>
      <c r="E9" s="16">
        <v>1</v>
      </c>
      <c r="F9" s="175" t="s">
        <v>649</v>
      </c>
      <c r="G9" s="16"/>
      <c r="H9" s="16"/>
      <c r="I9" s="377"/>
    </row>
    <row r="10" spans="1:9" ht="20.100000000000001" customHeight="1">
      <c r="A10" s="636" t="s">
        <v>30</v>
      </c>
      <c r="B10" s="343" t="s">
        <v>31</v>
      </c>
      <c r="C10" s="176" t="s">
        <v>32</v>
      </c>
      <c r="D10" s="344" t="s">
        <v>414</v>
      </c>
      <c r="E10" s="149">
        <v>2</v>
      </c>
      <c r="F10" s="149" t="s">
        <v>648</v>
      </c>
      <c r="G10" s="149">
        <v>1</v>
      </c>
      <c r="H10" s="486" t="s">
        <v>465</v>
      </c>
      <c r="I10" s="783"/>
    </row>
    <row r="11" spans="1:9" ht="20.100000000000001" customHeight="1">
      <c r="A11" s="35" t="s">
        <v>30</v>
      </c>
      <c r="B11" s="36" t="s">
        <v>34</v>
      </c>
      <c r="C11" s="37" t="s">
        <v>35</v>
      </c>
      <c r="D11" s="327" t="s">
        <v>414</v>
      </c>
      <c r="E11" s="39">
        <v>2</v>
      </c>
      <c r="F11" s="38" t="s">
        <v>648</v>
      </c>
      <c r="G11" s="510"/>
      <c r="H11" s="39"/>
      <c r="I11" s="770" t="s">
        <v>652</v>
      </c>
    </row>
    <row r="12" spans="1:9" ht="20.100000000000001" customHeight="1">
      <c r="A12" s="35" t="s">
        <v>30</v>
      </c>
      <c r="B12" s="36" t="s">
        <v>37</v>
      </c>
      <c r="C12" s="43" t="s">
        <v>38</v>
      </c>
      <c r="D12" s="327" t="s">
        <v>413</v>
      </c>
      <c r="E12" s="38">
        <v>1</v>
      </c>
      <c r="F12" s="38" t="s">
        <v>649</v>
      </c>
      <c r="G12" s="510"/>
      <c r="H12" s="38"/>
      <c r="I12" s="769"/>
    </row>
    <row r="13" spans="1:9" ht="20.100000000000001" customHeight="1">
      <c r="A13" s="35" t="s">
        <v>30</v>
      </c>
      <c r="B13" s="36" t="s">
        <v>40</v>
      </c>
      <c r="C13" s="43" t="s">
        <v>41</v>
      </c>
      <c r="D13" s="327" t="s">
        <v>416</v>
      </c>
      <c r="E13" s="38">
        <v>3</v>
      </c>
      <c r="F13" s="22" t="s">
        <v>650</v>
      </c>
      <c r="G13" s="510"/>
      <c r="H13" s="38"/>
      <c r="I13" s="769"/>
    </row>
    <row r="14" spans="1:9" ht="20.100000000000001" customHeight="1">
      <c r="A14" s="35" t="s">
        <v>30</v>
      </c>
      <c r="B14" s="36" t="s">
        <v>42</v>
      </c>
      <c r="C14" s="43" t="s">
        <v>43</v>
      </c>
      <c r="D14" s="327" t="s">
        <v>418</v>
      </c>
      <c r="E14" s="38">
        <v>2</v>
      </c>
      <c r="F14" s="38" t="s">
        <v>648</v>
      </c>
      <c r="G14" s="38"/>
      <c r="H14" s="38"/>
      <c r="I14" s="769"/>
    </row>
    <row r="15" spans="1:9" ht="20.100000000000001" customHeight="1">
      <c r="A15" s="35" t="s">
        <v>30</v>
      </c>
      <c r="B15" s="36" t="s">
        <v>44</v>
      </c>
      <c r="C15" s="43" t="s">
        <v>45</v>
      </c>
      <c r="D15" s="327" t="s">
        <v>406</v>
      </c>
      <c r="E15" s="38">
        <v>2</v>
      </c>
      <c r="F15" s="38" t="s">
        <v>648</v>
      </c>
      <c r="G15" s="24">
        <v>1</v>
      </c>
      <c r="H15" s="163" t="s">
        <v>465</v>
      </c>
      <c r="I15" s="769"/>
    </row>
    <row r="16" spans="1:9" ht="20.100000000000001" customHeight="1">
      <c r="A16" s="35" t="s">
        <v>30</v>
      </c>
      <c r="B16" s="36" t="s">
        <v>47</v>
      </c>
      <c r="C16" s="43" t="s">
        <v>48</v>
      </c>
      <c r="D16" s="327" t="s">
        <v>419</v>
      </c>
      <c r="E16" s="38">
        <v>2</v>
      </c>
      <c r="F16" s="38" t="s">
        <v>648</v>
      </c>
      <c r="G16" s="38">
        <v>1</v>
      </c>
      <c r="H16" s="163" t="s">
        <v>465</v>
      </c>
      <c r="I16" s="769"/>
    </row>
    <row r="17" spans="1:9" ht="20.100000000000001" customHeight="1" thickBot="1">
      <c r="A17" s="581" t="s">
        <v>30</v>
      </c>
      <c r="B17" s="346" t="s">
        <v>49</v>
      </c>
      <c r="C17" s="233" t="s">
        <v>50</v>
      </c>
      <c r="D17" s="335" t="s">
        <v>420</v>
      </c>
      <c r="E17" s="195">
        <v>2</v>
      </c>
      <c r="F17" s="175" t="s">
        <v>648</v>
      </c>
      <c r="G17" s="195">
        <v>1</v>
      </c>
      <c r="H17" s="483" t="s">
        <v>465</v>
      </c>
      <c r="I17" s="784"/>
    </row>
    <row r="18" spans="1:9" ht="20.100000000000001" customHeight="1">
      <c r="A18" s="54" t="s">
        <v>52</v>
      </c>
      <c r="B18" s="10" t="s">
        <v>53</v>
      </c>
      <c r="C18" s="11" t="s">
        <v>54</v>
      </c>
      <c r="D18" s="344" t="s">
        <v>411</v>
      </c>
      <c r="E18" s="10">
        <v>1</v>
      </c>
      <c r="F18" s="149" t="s">
        <v>649</v>
      </c>
      <c r="G18" s="10"/>
      <c r="H18" s="10"/>
      <c r="I18" s="782"/>
    </row>
    <row r="19" spans="1:9" ht="20.100000000000001" customHeight="1">
      <c r="A19" s="55" t="s">
        <v>52</v>
      </c>
      <c r="B19" s="22" t="s">
        <v>55</v>
      </c>
      <c r="C19" s="23" t="s">
        <v>56</v>
      </c>
      <c r="D19" s="327" t="s">
        <v>421</v>
      </c>
      <c r="E19" s="22">
        <v>1</v>
      </c>
      <c r="F19" s="38" t="s">
        <v>649</v>
      </c>
      <c r="G19" s="22"/>
      <c r="H19" s="22"/>
      <c r="I19" s="770" t="s">
        <v>653</v>
      </c>
    </row>
    <row r="20" spans="1:9" ht="15.75">
      <c r="A20" s="55" t="s">
        <v>52</v>
      </c>
      <c r="B20" s="22" t="s">
        <v>57</v>
      </c>
      <c r="C20" s="56" t="s">
        <v>58</v>
      </c>
      <c r="D20" s="327" t="s">
        <v>422</v>
      </c>
      <c r="E20" s="22">
        <v>1</v>
      </c>
      <c r="F20" s="38" t="s">
        <v>649</v>
      </c>
      <c r="G20" s="22">
        <v>1</v>
      </c>
      <c r="H20" s="163" t="s">
        <v>465</v>
      </c>
      <c r="I20" s="372"/>
    </row>
    <row r="21" spans="1:9" ht="18.75">
      <c r="A21" s="57" t="s">
        <v>52</v>
      </c>
      <c r="B21" s="58" t="s">
        <v>59</v>
      </c>
      <c r="C21" s="579" t="s">
        <v>60</v>
      </c>
      <c r="D21" s="327" t="s">
        <v>422</v>
      </c>
      <c r="E21" s="22">
        <v>3</v>
      </c>
      <c r="F21" s="22" t="s">
        <v>650</v>
      </c>
      <c r="G21" s="22">
        <v>1</v>
      </c>
      <c r="H21" s="163" t="s">
        <v>465</v>
      </c>
      <c r="I21" s="504"/>
    </row>
    <row r="22" spans="1:9" ht="19.5" thickBot="1">
      <c r="A22" s="61" t="s">
        <v>52</v>
      </c>
      <c r="B22" s="62" t="s">
        <v>61</v>
      </c>
      <c r="C22" s="580" t="s">
        <v>62</v>
      </c>
      <c r="D22" s="637" t="s">
        <v>423</v>
      </c>
      <c r="E22" s="16">
        <v>1</v>
      </c>
      <c r="F22" s="175" t="s">
        <v>649</v>
      </c>
      <c r="G22" s="16">
        <v>1</v>
      </c>
      <c r="H22" s="483" t="s">
        <v>465</v>
      </c>
      <c r="I22" s="489"/>
    </row>
    <row r="23" spans="1:9" ht="15.75">
      <c r="A23" s="64" t="s">
        <v>63</v>
      </c>
      <c r="B23" s="65" t="s">
        <v>64</v>
      </c>
      <c r="C23" s="66" t="s">
        <v>65</v>
      </c>
      <c r="D23" s="638" t="s">
        <v>423</v>
      </c>
      <c r="E23" s="12">
        <v>2</v>
      </c>
      <c r="F23" s="149" t="s">
        <v>648</v>
      </c>
      <c r="G23" s="12">
        <v>1</v>
      </c>
      <c r="H23" s="486" t="s">
        <v>465</v>
      </c>
      <c r="I23" s="785"/>
    </row>
    <row r="24" spans="1:9" ht="15.75">
      <c r="A24" s="71" t="s">
        <v>63</v>
      </c>
      <c r="B24" s="72" t="s">
        <v>66</v>
      </c>
      <c r="C24" s="73" t="s">
        <v>67</v>
      </c>
      <c r="D24" s="327" t="s">
        <v>425</v>
      </c>
      <c r="E24" s="38">
        <v>2</v>
      </c>
      <c r="F24" s="38" t="s">
        <v>648</v>
      </c>
      <c r="G24" s="24">
        <v>1</v>
      </c>
      <c r="H24" s="163" t="s">
        <v>465</v>
      </c>
      <c r="I24" s="771"/>
    </row>
    <row r="25" spans="1:9" ht="15.75">
      <c r="A25" s="71" t="s">
        <v>63</v>
      </c>
      <c r="B25" s="72" t="s">
        <v>68</v>
      </c>
      <c r="C25" s="73" t="s">
        <v>69</v>
      </c>
      <c r="D25" s="327" t="s">
        <v>426</v>
      </c>
      <c r="E25" s="24">
        <v>1</v>
      </c>
      <c r="F25" s="38" t="s">
        <v>649</v>
      </c>
      <c r="G25" s="24">
        <v>1</v>
      </c>
      <c r="H25" s="163" t="s">
        <v>465</v>
      </c>
      <c r="I25" s="771"/>
    </row>
    <row r="26" spans="1:9" ht="15.75">
      <c r="A26" s="71" t="s">
        <v>63</v>
      </c>
      <c r="B26" s="72" t="s">
        <v>70</v>
      </c>
      <c r="C26" s="73" t="s">
        <v>71</v>
      </c>
      <c r="D26" s="327" t="s">
        <v>410</v>
      </c>
      <c r="E26" s="24">
        <v>2</v>
      </c>
      <c r="F26" s="38" t="s">
        <v>648</v>
      </c>
      <c r="G26" s="767"/>
      <c r="H26" s="24"/>
      <c r="I26" s="771"/>
    </row>
    <row r="27" spans="1:9" ht="16.5" thickBot="1">
      <c r="A27" s="80" t="s">
        <v>63</v>
      </c>
      <c r="B27" s="81" t="s">
        <v>72</v>
      </c>
      <c r="C27" s="82" t="s">
        <v>73</v>
      </c>
      <c r="D27" s="335" t="s">
        <v>420</v>
      </c>
      <c r="E27" s="18">
        <v>2</v>
      </c>
      <c r="F27" s="175" t="s">
        <v>648</v>
      </c>
      <c r="G27" s="786"/>
      <c r="H27" s="18"/>
      <c r="I27" s="667"/>
    </row>
    <row r="28" spans="1:9" ht="15.75">
      <c r="A28" s="54" t="s">
        <v>75</v>
      </c>
      <c r="B28" s="87" t="s">
        <v>76</v>
      </c>
      <c r="C28" s="11" t="s">
        <v>77</v>
      </c>
      <c r="D28" s="344" t="s">
        <v>427</v>
      </c>
      <c r="E28" s="10">
        <v>1</v>
      </c>
      <c r="F28" s="149" t="s">
        <v>649</v>
      </c>
      <c r="G28" s="10"/>
      <c r="H28" s="10"/>
      <c r="I28" s="782"/>
    </row>
    <row r="29" spans="1:9" ht="15.75">
      <c r="A29" s="55" t="s">
        <v>75</v>
      </c>
      <c r="B29" s="90" t="s">
        <v>78</v>
      </c>
      <c r="C29" s="23" t="s">
        <v>79</v>
      </c>
      <c r="D29" s="327" t="s">
        <v>410</v>
      </c>
      <c r="E29" s="22">
        <v>2</v>
      </c>
      <c r="F29" s="38" t="s">
        <v>648</v>
      </c>
      <c r="G29" s="22"/>
      <c r="H29" s="22"/>
      <c r="I29" s="372"/>
    </row>
    <row r="30" spans="1:9" ht="16.5" thickBot="1">
      <c r="A30" s="485" t="s">
        <v>75</v>
      </c>
      <c r="B30" s="787" t="s">
        <v>80</v>
      </c>
      <c r="C30" s="17" t="s">
        <v>81</v>
      </c>
      <c r="D30" s="335" t="s">
        <v>418</v>
      </c>
      <c r="E30" s="16">
        <v>3</v>
      </c>
      <c r="F30" s="16" t="s">
        <v>650</v>
      </c>
      <c r="G30" s="16">
        <v>1</v>
      </c>
      <c r="H30" s="483" t="s">
        <v>465</v>
      </c>
      <c r="I30" s="377"/>
    </row>
    <row r="31" spans="1:9" ht="15.75">
      <c r="A31" s="97" t="s">
        <v>82</v>
      </c>
      <c r="B31" s="98" t="s">
        <v>83</v>
      </c>
      <c r="C31" s="99" t="s">
        <v>84</v>
      </c>
      <c r="D31" s="344" t="s">
        <v>418</v>
      </c>
      <c r="E31" s="101">
        <v>2</v>
      </c>
      <c r="F31" s="149" t="s">
        <v>648</v>
      </c>
      <c r="G31" s="101"/>
      <c r="H31" s="101"/>
      <c r="I31" s="788"/>
    </row>
    <row r="32" spans="1:9" ht="15.75">
      <c r="A32" s="105" t="s">
        <v>85</v>
      </c>
      <c r="B32" s="106" t="s">
        <v>86</v>
      </c>
      <c r="C32" s="107" t="s">
        <v>87</v>
      </c>
      <c r="D32" s="327" t="s">
        <v>427</v>
      </c>
      <c r="E32" s="109">
        <v>1</v>
      </c>
      <c r="F32" s="38" t="s">
        <v>649</v>
      </c>
      <c r="G32" s="109"/>
      <c r="H32" s="109"/>
      <c r="I32" s="773"/>
    </row>
    <row r="33" spans="1:9" ht="15.75">
      <c r="A33" s="105" t="s">
        <v>85</v>
      </c>
      <c r="B33" s="106" t="s">
        <v>88</v>
      </c>
      <c r="C33" s="107" t="s">
        <v>89</v>
      </c>
      <c r="D33" s="327" t="s">
        <v>427</v>
      </c>
      <c r="E33" s="109">
        <v>1</v>
      </c>
      <c r="F33" s="38" t="s">
        <v>649</v>
      </c>
      <c r="G33" s="109"/>
      <c r="H33" s="109"/>
      <c r="I33" s="773"/>
    </row>
    <row r="34" spans="1:9" ht="15.75">
      <c r="A34" s="105" t="s">
        <v>85</v>
      </c>
      <c r="B34" s="106" t="s">
        <v>90</v>
      </c>
      <c r="C34" s="107" t="s">
        <v>91</v>
      </c>
      <c r="D34" s="327" t="s">
        <v>410</v>
      </c>
      <c r="E34" s="109">
        <v>2</v>
      </c>
      <c r="F34" s="38" t="s">
        <v>648</v>
      </c>
      <c r="G34" s="109">
        <v>1</v>
      </c>
      <c r="H34" s="163" t="s">
        <v>465</v>
      </c>
      <c r="I34" s="773"/>
    </row>
    <row r="35" spans="1:9" ht="15.75">
      <c r="A35" s="105" t="s">
        <v>85</v>
      </c>
      <c r="B35" s="106" t="s">
        <v>92</v>
      </c>
      <c r="C35" s="107" t="s">
        <v>93</v>
      </c>
      <c r="D35" s="327" t="s">
        <v>410</v>
      </c>
      <c r="E35" s="109">
        <v>2</v>
      </c>
      <c r="F35" s="38" t="s">
        <v>648</v>
      </c>
      <c r="G35" s="109">
        <v>1</v>
      </c>
      <c r="H35" s="163" t="s">
        <v>465</v>
      </c>
      <c r="I35" s="773"/>
    </row>
    <row r="36" spans="1:9" ht="15.75">
      <c r="A36" s="116" t="s">
        <v>82</v>
      </c>
      <c r="B36" s="106" t="s">
        <v>94</v>
      </c>
      <c r="C36" s="117" t="s">
        <v>95</v>
      </c>
      <c r="D36" s="327" t="s">
        <v>428</v>
      </c>
      <c r="E36" s="119">
        <v>3</v>
      </c>
      <c r="F36" s="22" t="s">
        <v>650</v>
      </c>
      <c r="G36" s="119"/>
      <c r="H36" s="119"/>
      <c r="I36" s="504" t="s">
        <v>651</v>
      </c>
    </row>
    <row r="37" spans="1:9" ht="15.75">
      <c r="A37" s="116" t="s">
        <v>82</v>
      </c>
      <c r="B37" s="106" t="s">
        <v>96</v>
      </c>
      <c r="C37" s="117" t="s">
        <v>97</v>
      </c>
      <c r="D37" s="327" t="s">
        <v>408</v>
      </c>
      <c r="E37" s="119">
        <v>2</v>
      </c>
      <c r="F37" s="38" t="s">
        <v>648</v>
      </c>
      <c r="G37" s="119">
        <v>1</v>
      </c>
      <c r="H37" s="163" t="s">
        <v>465</v>
      </c>
      <c r="I37" s="504" t="s">
        <v>651</v>
      </c>
    </row>
    <row r="38" spans="1:9" ht="15.75">
      <c r="A38" s="105" t="s">
        <v>85</v>
      </c>
      <c r="B38" s="106" t="s">
        <v>98</v>
      </c>
      <c r="C38" s="107" t="s">
        <v>99</v>
      </c>
      <c r="D38" s="327" t="s">
        <v>431</v>
      </c>
      <c r="E38" s="109">
        <v>2</v>
      </c>
      <c r="F38" s="38" t="s">
        <v>648</v>
      </c>
      <c r="G38" s="109"/>
      <c r="H38" s="109"/>
      <c r="I38" s="773"/>
    </row>
    <row r="39" spans="1:9" ht="15.75">
      <c r="A39" s="105" t="s">
        <v>82</v>
      </c>
      <c r="B39" s="106" t="s">
        <v>100</v>
      </c>
      <c r="C39" s="107" t="s">
        <v>101</v>
      </c>
      <c r="D39" s="327" t="s">
        <v>432</v>
      </c>
      <c r="E39" s="109">
        <v>1</v>
      </c>
      <c r="F39" s="38" t="s">
        <v>649</v>
      </c>
      <c r="G39" s="109">
        <v>1</v>
      </c>
      <c r="H39" s="163" t="s">
        <v>465</v>
      </c>
      <c r="I39" s="773"/>
    </row>
    <row r="40" spans="1:9" ht="15.75">
      <c r="A40" s="105" t="s">
        <v>82</v>
      </c>
      <c r="B40" s="106" t="s">
        <v>102</v>
      </c>
      <c r="C40" s="107" t="s">
        <v>103</v>
      </c>
      <c r="D40" s="327" t="s">
        <v>422</v>
      </c>
      <c r="E40" s="109">
        <v>1</v>
      </c>
      <c r="F40" s="38" t="s">
        <v>649</v>
      </c>
      <c r="G40" s="109"/>
      <c r="H40" s="109"/>
      <c r="I40" s="773"/>
    </row>
    <row r="41" spans="1:9" ht="15.75">
      <c r="A41" s="105" t="s">
        <v>85</v>
      </c>
      <c r="B41" s="106" t="s">
        <v>104</v>
      </c>
      <c r="C41" s="107" t="s">
        <v>105</v>
      </c>
      <c r="D41" s="327" t="s">
        <v>440</v>
      </c>
      <c r="E41" s="109">
        <v>2</v>
      </c>
      <c r="F41" s="38" t="s">
        <v>648</v>
      </c>
      <c r="G41" s="109"/>
      <c r="H41" s="109"/>
      <c r="I41" s="773"/>
    </row>
    <row r="42" spans="1:9" ht="15.75">
      <c r="A42" s="105" t="s">
        <v>85</v>
      </c>
      <c r="B42" s="106" t="s">
        <v>106</v>
      </c>
      <c r="C42" s="107" t="s">
        <v>107</v>
      </c>
      <c r="D42" s="327" t="s">
        <v>418</v>
      </c>
      <c r="E42" s="109">
        <v>2</v>
      </c>
      <c r="F42" s="38" t="s">
        <v>648</v>
      </c>
      <c r="G42" s="109">
        <v>1</v>
      </c>
      <c r="H42" s="163" t="s">
        <v>465</v>
      </c>
      <c r="I42" s="773"/>
    </row>
    <row r="43" spans="1:9" ht="16.5" thickBot="1">
      <c r="A43" s="133" t="s">
        <v>85</v>
      </c>
      <c r="B43" s="134" t="s">
        <v>108</v>
      </c>
      <c r="C43" s="135" t="s">
        <v>109</v>
      </c>
      <c r="D43" s="335" t="s">
        <v>408</v>
      </c>
      <c r="E43" s="789">
        <v>3</v>
      </c>
      <c r="F43" s="16" t="s">
        <v>650</v>
      </c>
      <c r="G43" s="789">
        <v>1</v>
      </c>
      <c r="H43" s="483" t="s">
        <v>465</v>
      </c>
      <c r="I43" s="790" t="s">
        <v>654</v>
      </c>
    </row>
    <row r="44" spans="1:9" ht="15.75">
      <c r="A44" s="64" t="s">
        <v>110</v>
      </c>
      <c r="B44" s="141" t="s">
        <v>111</v>
      </c>
      <c r="C44" s="66" t="s">
        <v>658</v>
      </c>
      <c r="D44" s="344" t="s">
        <v>427</v>
      </c>
      <c r="E44" s="12">
        <v>1</v>
      </c>
      <c r="F44" s="149" t="s">
        <v>649</v>
      </c>
      <c r="G44" s="12"/>
      <c r="H44" s="12"/>
      <c r="I44" s="785"/>
    </row>
    <row r="45" spans="1:9" ht="15.75">
      <c r="A45" s="71" t="s">
        <v>110</v>
      </c>
      <c r="B45" s="142" t="s">
        <v>113</v>
      </c>
      <c r="C45" s="73" t="s">
        <v>114</v>
      </c>
      <c r="D45" s="327" t="s">
        <v>410</v>
      </c>
      <c r="E45" s="24">
        <v>2</v>
      </c>
      <c r="F45" s="24" t="s">
        <v>445</v>
      </c>
      <c r="G45" s="24">
        <v>1</v>
      </c>
      <c r="H45" s="163" t="s">
        <v>465</v>
      </c>
      <c r="I45" s="771"/>
    </row>
    <row r="46" spans="1:9" ht="16.5" thickBot="1">
      <c r="A46" s="143" t="s">
        <v>110</v>
      </c>
      <c r="B46" s="144" t="s">
        <v>115</v>
      </c>
      <c r="C46" s="145" t="s">
        <v>116</v>
      </c>
      <c r="D46" s="335" t="s">
        <v>410</v>
      </c>
      <c r="E46" s="18">
        <v>2</v>
      </c>
      <c r="F46" s="18" t="s">
        <v>445</v>
      </c>
      <c r="G46" s="18"/>
      <c r="H46" s="18"/>
      <c r="I46" s="667"/>
    </row>
    <row r="47" spans="1:9" ht="15.75">
      <c r="A47" s="54" t="s">
        <v>117</v>
      </c>
      <c r="B47" s="10">
        <v>1001</v>
      </c>
      <c r="C47" s="11" t="s">
        <v>118</v>
      </c>
      <c r="D47" s="344" t="s">
        <v>413</v>
      </c>
      <c r="E47" s="148">
        <v>3</v>
      </c>
      <c r="F47" s="10" t="s">
        <v>650</v>
      </c>
      <c r="G47" s="148"/>
      <c r="H47" s="148"/>
      <c r="I47" s="791"/>
    </row>
    <row r="48" spans="1:9" ht="15.75">
      <c r="A48" s="152" t="s">
        <v>117</v>
      </c>
      <c r="B48" s="38">
        <v>1002</v>
      </c>
      <c r="C48" s="43" t="s">
        <v>119</v>
      </c>
      <c r="D48" s="807" t="s">
        <v>435</v>
      </c>
      <c r="E48" s="22">
        <v>3</v>
      </c>
      <c r="F48" s="22" t="s">
        <v>650</v>
      </c>
      <c r="G48" s="22">
        <v>1</v>
      </c>
      <c r="H48" s="163" t="s">
        <v>465</v>
      </c>
      <c r="I48" s="372"/>
    </row>
    <row r="49" spans="1:9" ht="15.75">
      <c r="A49" s="152" t="s">
        <v>117</v>
      </c>
      <c r="B49" s="38">
        <v>1003</v>
      </c>
      <c r="C49" s="43" t="s">
        <v>120</v>
      </c>
      <c r="D49" s="331" t="s">
        <v>438</v>
      </c>
      <c r="E49" s="22">
        <v>3</v>
      </c>
      <c r="F49" s="22" t="s">
        <v>650</v>
      </c>
      <c r="G49" s="22">
        <v>1</v>
      </c>
      <c r="H49" s="163" t="s">
        <v>465</v>
      </c>
      <c r="I49" s="372"/>
    </row>
    <row r="50" spans="1:9" ht="16.5" thickBot="1">
      <c r="A50" s="485" t="s">
        <v>117</v>
      </c>
      <c r="B50" s="16">
        <v>1004</v>
      </c>
      <c r="C50" s="17" t="s">
        <v>121</v>
      </c>
      <c r="D50" s="637" t="s">
        <v>435</v>
      </c>
      <c r="E50" s="195">
        <v>3</v>
      </c>
      <c r="F50" s="16" t="s">
        <v>650</v>
      </c>
      <c r="G50" s="195">
        <v>1</v>
      </c>
      <c r="H50" s="483" t="s">
        <v>465</v>
      </c>
      <c r="I50" s="784"/>
    </row>
    <row r="51" spans="1:9" ht="15.75">
      <c r="A51" s="54" t="s">
        <v>123</v>
      </c>
      <c r="B51" s="10">
        <v>1101</v>
      </c>
      <c r="C51" s="11" t="s">
        <v>124</v>
      </c>
      <c r="D51" s="344" t="s">
        <v>436</v>
      </c>
      <c r="E51" s="10">
        <v>1</v>
      </c>
      <c r="F51" s="149" t="s">
        <v>649</v>
      </c>
      <c r="G51" s="10">
        <v>1</v>
      </c>
      <c r="H51" s="486" t="s">
        <v>465</v>
      </c>
      <c r="I51" s="782"/>
    </row>
    <row r="52" spans="1:9" ht="15.75">
      <c r="A52" s="55" t="s">
        <v>123</v>
      </c>
      <c r="B52" s="22">
        <v>1102</v>
      </c>
      <c r="C52" s="23" t="s">
        <v>125</v>
      </c>
      <c r="D52" s="327" t="s">
        <v>427</v>
      </c>
      <c r="E52" s="22">
        <v>1</v>
      </c>
      <c r="F52" s="38" t="s">
        <v>649</v>
      </c>
      <c r="G52" s="22"/>
      <c r="H52" s="22"/>
      <c r="I52" s="372"/>
    </row>
    <row r="53" spans="1:9" ht="15.75">
      <c r="A53" s="55" t="s">
        <v>123</v>
      </c>
      <c r="B53" s="22">
        <v>1103</v>
      </c>
      <c r="C53" s="23" t="s">
        <v>126</v>
      </c>
      <c r="D53" s="327" t="s">
        <v>410</v>
      </c>
      <c r="E53" s="22">
        <v>2</v>
      </c>
      <c r="F53" s="38" t="s">
        <v>648</v>
      </c>
      <c r="G53" s="22">
        <v>1</v>
      </c>
      <c r="H53" s="163" t="s">
        <v>465</v>
      </c>
      <c r="I53" s="372"/>
    </row>
    <row r="54" spans="1:9" ht="16.5" thickBot="1">
      <c r="A54" s="485" t="s">
        <v>123</v>
      </c>
      <c r="B54" s="16">
        <v>1104</v>
      </c>
      <c r="C54" s="17" t="s">
        <v>127</v>
      </c>
      <c r="D54" s="335" t="s">
        <v>437</v>
      </c>
      <c r="E54" s="16">
        <v>1</v>
      </c>
      <c r="F54" s="175" t="s">
        <v>649</v>
      </c>
      <c r="G54" s="16">
        <v>1</v>
      </c>
      <c r="H54" s="483" t="s">
        <v>465</v>
      </c>
      <c r="I54" s="377"/>
    </row>
    <row r="55" spans="1:9" ht="15.75">
      <c r="A55" s="54" t="s">
        <v>128</v>
      </c>
      <c r="B55" s="10">
        <v>1201</v>
      </c>
      <c r="C55" s="11" t="s">
        <v>129</v>
      </c>
      <c r="D55" s="638" t="s">
        <v>438</v>
      </c>
      <c r="E55" s="10">
        <v>3</v>
      </c>
      <c r="F55" s="10" t="s">
        <v>650</v>
      </c>
      <c r="G55" s="10">
        <v>1</v>
      </c>
      <c r="H55" s="486" t="s">
        <v>465</v>
      </c>
      <c r="I55" s="782"/>
    </row>
    <row r="56" spans="1:9" ht="16.5" thickBot="1">
      <c r="A56" s="485" t="s">
        <v>128</v>
      </c>
      <c r="B56" s="16">
        <v>1202</v>
      </c>
      <c r="C56" s="17" t="s">
        <v>130</v>
      </c>
      <c r="D56" s="335" t="s">
        <v>437</v>
      </c>
      <c r="E56" s="16">
        <v>3</v>
      </c>
      <c r="F56" s="16" t="s">
        <v>650</v>
      </c>
      <c r="G56" s="16">
        <v>1</v>
      </c>
      <c r="H56" s="483" t="s">
        <v>465</v>
      </c>
      <c r="I56" s="377"/>
    </row>
    <row r="57" spans="1:9" ht="15.75">
      <c r="A57" s="54" t="s">
        <v>131</v>
      </c>
      <c r="B57" s="10">
        <v>1301</v>
      </c>
      <c r="C57" s="11" t="s">
        <v>132</v>
      </c>
      <c r="D57" s="344" t="s">
        <v>427</v>
      </c>
      <c r="E57" s="10">
        <v>3</v>
      </c>
      <c r="F57" s="10" t="s">
        <v>650</v>
      </c>
      <c r="G57" s="10"/>
      <c r="H57" s="10"/>
      <c r="I57" s="782"/>
    </row>
    <row r="58" spans="1:9" ht="15.75">
      <c r="A58" s="55" t="s">
        <v>133</v>
      </c>
      <c r="B58" s="22">
        <v>1302</v>
      </c>
      <c r="C58" s="23" t="s">
        <v>134</v>
      </c>
      <c r="D58" s="327" t="s">
        <v>439</v>
      </c>
      <c r="E58" s="22">
        <v>3</v>
      </c>
      <c r="F58" s="22" t="s">
        <v>650</v>
      </c>
      <c r="G58" s="22">
        <v>1</v>
      </c>
      <c r="H58" s="163" t="s">
        <v>465</v>
      </c>
      <c r="I58" s="773" t="s">
        <v>654</v>
      </c>
    </row>
    <row r="59" spans="1:9" ht="16.5" thickBot="1">
      <c r="A59" s="485" t="s">
        <v>133</v>
      </c>
      <c r="B59" s="16">
        <v>1303</v>
      </c>
      <c r="C59" s="17" t="s">
        <v>136</v>
      </c>
      <c r="D59" s="335" t="s">
        <v>439</v>
      </c>
      <c r="E59" s="16">
        <v>1</v>
      </c>
      <c r="F59" s="175" t="s">
        <v>649</v>
      </c>
      <c r="G59" s="16"/>
      <c r="H59" s="16"/>
      <c r="I59" s="489" t="s">
        <v>651</v>
      </c>
    </row>
    <row r="60" spans="1:9" ht="15.75">
      <c r="A60" s="170" t="s">
        <v>137</v>
      </c>
      <c r="B60" s="12">
        <v>1401</v>
      </c>
      <c r="C60" s="66" t="s">
        <v>138</v>
      </c>
      <c r="D60" s="344" t="s">
        <v>427</v>
      </c>
      <c r="E60" s="12">
        <v>1</v>
      </c>
      <c r="F60" s="149" t="s">
        <v>649</v>
      </c>
      <c r="G60" s="12"/>
      <c r="H60" s="12"/>
      <c r="I60" s="783"/>
    </row>
    <row r="61" spans="1:9" ht="15.75">
      <c r="A61" s="172" t="s">
        <v>137</v>
      </c>
      <c r="B61" s="24">
        <v>1402</v>
      </c>
      <c r="C61" s="73" t="s">
        <v>139</v>
      </c>
      <c r="D61" s="327" t="s">
        <v>427</v>
      </c>
      <c r="E61" s="24">
        <v>1</v>
      </c>
      <c r="F61" s="38" t="s">
        <v>649</v>
      </c>
      <c r="G61" s="24">
        <v>1</v>
      </c>
      <c r="H61" s="163" t="s">
        <v>465</v>
      </c>
      <c r="I61" s="769"/>
    </row>
    <row r="62" spans="1:9" ht="15.75">
      <c r="A62" s="172" t="s">
        <v>137</v>
      </c>
      <c r="B62" s="24">
        <v>1403</v>
      </c>
      <c r="C62" s="73" t="s">
        <v>140</v>
      </c>
      <c r="D62" s="327" t="s">
        <v>430</v>
      </c>
      <c r="E62" s="24">
        <v>1</v>
      </c>
      <c r="F62" s="38" t="s">
        <v>649</v>
      </c>
      <c r="G62" s="24">
        <v>1</v>
      </c>
      <c r="H62" s="163" t="s">
        <v>465</v>
      </c>
      <c r="I62" s="769"/>
    </row>
    <row r="63" spans="1:9" ht="16.5" thickBot="1">
      <c r="A63" s="174" t="s">
        <v>137</v>
      </c>
      <c r="B63" s="18">
        <v>1404</v>
      </c>
      <c r="C63" s="145" t="s">
        <v>141</v>
      </c>
      <c r="D63" s="335" t="s">
        <v>449</v>
      </c>
      <c r="E63" s="18">
        <v>1</v>
      </c>
      <c r="F63" s="175" t="s">
        <v>649</v>
      </c>
      <c r="G63" s="18">
        <v>1</v>
      </c>
      <c r="H63" s="483" t="s">
        <v>465</v>
      </c>
      <c r="I63" s="792"/>
    </row>
    <row r="64" spans="1:9" ht="15.75">
      <c r="A64" s="64" t="s">
        <v>142</v>
      </c>
      <c r="B64" s="12">
        <v>1501</v>
      </c>
      <c r="C64" s="176" t="s">
        <v>143</v>
      </c>
      <c r="D64" s="638" t="s">
        <v>438</v>
      </c>
      <c r="E64" s="12">
        <v>1</v>
      </c>
      <c r="F64" s="149" t="s">
        <v>649</v>
      </c>
      <c r="G64" s="12">
        <v>1</v>
      </c>
      <c r="H64" s="486" t="s">
        <v>465</v>
      </c>
      <c r="I64" s="783"/>
    </row>
    <row r="65" spans="1:9" ht="15.75">
      <c r="A65" s="71" t="s">
        <v>144</v>
      </c>
      <c r="B65" s="24">
        <v>1502</v>
      </c>
      <c r="C65" s="73" t="s">
        <v>145</v>
      </c>
      <c r="D65" s="327" t="s">
        <v>408</v>
      </c>
      <c r="E65" s="24">
        <v>2</v>
      </c>
      <c r="F65" s="38" t="s">
        <v>648</v>
      </c>
      <c r="G65" s="24">
        <v>1</v>
      </c>
      <c r="H65" s="163" t="s">
        <v>465</v>
      </c>
      <c r="I65" s="769"/>
    </row>
    <row r="66" spans="1:9" ht="15.75">
      <c r="A66" s="152" t="s">
        <v>142</v>
      </c>
      <c r="B66" s="24">
        <v>1503</v>
      </c>
      <c r="C66" s="43" t="s">
        <v>146</v>
      </c>
      <c r="D66" s="327" t="s">
        <v>427</v>
      </c>
      <c r="E66" s="38">
        <v>1</v>
      </c>
      <c r="F66" s="38" t="s">
        <v>649</v>
      </c>
      <c r="G66" s="38"/>
      <c r="H66" s="38"/>
      <c r="I66" s="769"/>
    </row>
    <row r="67" spans="1:9" ht="15.75">
      <c r="A67" s="152" t="s">
        <v>142</v>
      </c>
      <c r="B67" s="24">
        <v>1504</v>
      </c>
      <c r="C67" s="43" t="s">
        <v>147</v>
      </c>
      <c r="D67" s="327" t="s">
        <v>430</v>
      </c>
      <c r="E67" s="24">
        <v>2</v>
      </c>
      <c r="F67" s="38" t="s">
        <v>648</v>
      </c>
      <c r="G67" s="24"/>
      <c r="H67" s="24"/>
      <c r="I67" s="769"/>
    </row>
    <row r="68" spans="1:9" ht="15.75">
      <c r="A68" s="71" t="s">
        <v>142</v>
      </c>
      <c r="B68" s="24">
        <v>1505</v>
      </c>
      <c r="C68" s="73" t="s">
        <v>148</v>
      </c>
      <c r="D68" s="327" t="s">
        <v>431</v>
      </c>
      <c r="E68" s="24">
        <v>2</v>
      </c>
      <c r="F68" s="38" t="s">
        <v>648</v>
      </c>
      <c r="G68" s="38">
        <v>1</v>
      </c>
      <c r="H68" s="163" t="s">
        <v>465</v>
      </c>
      <c r="I68" s="769"/>
    </row>
    <row r="69" spans="1:9" ht="15.75">
      <c r="A69" s="71" t="s">
        <v>142</v>
      </c>
      <c r="B69" s="24">
        <v>1506</v>
      </c>
      <c r="C69" s="73" t="s">
        <v>149</v>
      </c>
      <c r="D69" s="327" t="s">
        <v>420</v>
      </c>
      <c r="E69" s="24">
        <v>3</v>
      </c>
      <c r="F69" s="22" t="s">
        <v>650</v>
      </c>
      <c r="G69" s="24"/>
      <c r="H69" s="24"/>
      <c r="I69" s="769"/>
    </row>
    <row r="70" spans="1:9" ht="15.75">
      <c r="A70" s="71" t="s">
        <v>142</v>
      </c>
      <c r="B70" s="24">
        <v>1507</v>
      </c>
      <c r="C70" s="73" t="s">
        <v>150</v>
      </c>
      <c r="D70" s="327" t="s">
        <v>436</v>
      </c>
      <c r="E70" s="24">
        <v>3</v>
      </c>
      <c r="F70" s="22" t="s">
        <v>650</v>
      </c>
      <c r="G70" s="24"/>
      <c r="H70" s="24"/>
      <c r="I70" s="769"/>
    </row>
    <row r="71" spans="1:9" ht="15.75">
      <c r="A71" s="71" t="s">
        <v>142</v>
      </c>
      <c r="B71" s="24">
        <v>1508</v>
      </c>
      <c r="C71" s="73" t="s">
        <v>151</v>
      </c>
      <c r="D71" s="327" t="s">
        <v>442</v>
      </c>
      <c r="E71" s="24">
        <v>2</v>
      </c>
      <c r="F71" s="38" t="s">
        <v>648</v>
      </c>
      <c r="G71" s="24"/>
      <c r="H71" s="24"/>
      <c r="I71" s="769"/>
    </row>
    <row r="72" spans="1:9" ht="15.75">
      <c r="A72" s="152" t="s">
        <v>142</v>
      </c>
      <c r="B72" s="24">
        <v>1509</v>
      </c>
      <c r="C72" s="43" t="s">
        <v>152</v>
      </c>
      <c r="D72" s="327" t="s">
        <v>410</v>
      </c>
      <c r="E72" s="38">
        <v>2</v>
      </c>
      <c r="F72" s="38" t="s">
        <v>648</v>
      </c>
      <c r="G72" s="38">
        <v>1</v>
      </c>
      <c r="H72" s="163" t="s">
        <v>465</v>
      </c>
      <c r="I72" s="769"/>
    </row>
    <row r="73" spans="1:9" ht="16.5" thickBot="1">
      <c r="A73" s="143" t="s">
        <v>142</v>
      </c>
      <c r="B73" s="18">
        <v>1510</v>
      </c>
      <c r="C73" s="145" t="s">
        <v>153</v>
      </c>
      <c r="D73" s="335" t="s">
        <v>408</v>
      </c>
      <c r="E73" s="18">
        <v>2</v>
      </c>
      <c r="F73" s="175" t="s">
        <v>648</v>
      </c>
      <c r="G73" s="18">
        <v>1</v>
      </c>
      <c r="H73" s="483" t="s">
        <v>465</v>
      </c>
      <c r="I73" s="489" t="s">
        <v>651</v>
      </c>
    </row>
    <row r="74" spans="1:9" ht="15.75">
      <c r="A74" s="54" t="s">
        <v>155</v>
      </c>
      <c r="B74" s="10">
        <v>1601</v>
      </c>
      <c r="C74" s="11" t="s">
        <v>156</v>
      </c>
      <c r="D74" s="344" t="s">
        <v>427</v>
      </c>
      <c r="E74" s="10">
        <v>1</v>
      </c>
      <c r="F74" s="149" t="s">
        <v>649</v>
      </c>
      <c r="G74" s="544"/>
      <c r="H74" s="10"/>
      <c r="I74" s="791"/>
    </row>
    <row r="75" spans="1:9" ht="15.75">
      <c r="A75" s="55" t="s">
        <v>155</v>
      </c>
      <c r="B75" s="22">
        <v>1602</v>
      </c>
      <c r="C75" s="23" t="s">
        <v>157</v>
      </c>
      <c r="D75" s="327" t="s">
        <v>441</v>
      </c>
      <c r="E75" s="22">
        <v>1</v>
      </c>
      <c r="F75" s="38" t="s">
        <v>649</v>
      </c>
      <c r="G75" s="510"/>
      <c r="H75" s="22"/>
      <c r="I75" s="770"/>
    </row>
    <row r="76" spans="1:9" ht="15.75">
      <c r="A76" s="55" t="s">
        <v>155</v>
      </c>
      <c r="B76" s="22">
        <v>1603</v>
      </c>
      <c r="C76" s="23" t="s">
        <v>158</v>
      </c>
      <c r="D76" s="327" t="s">
        <v>443</v>
      </c>
      <c r="E76" s="22">
        <v>1</v>
      </c>
      <c r="F76" s="38" t="s">
        <v>649</v>
      </c>
      <c r="G76" s="510"/>
      <c r="H76" s="22"/>
      <c r="I76" s="770"/>
    </row>
    <row r="77" spans="1:9" ht="15.75">
      <c r="A77" s="55" t="s">
        <v>155</v>
      </c>
      <c r="B77" s="22">
        <v>1604</v>
      </c>
      <c r="C77" s="23" t="s">
        <v>159</v>
      </c>
      <c r="D77" s="327" t="s">
        <v>443</v>
      </c>
      <c r="E77" s="22">
        <v>1</v>
      </c>
      <c r="F77" s="38" t="s">
        <v>649</v>
      </c>
      <c r="G77" s="510"/>
      <c r="H77" s="22"/>
      <c r="I77" s="770"/>
    </row>
    <row r="78" spans="1:9" ht="15.75">
      <c r="A78" s="55" t="s">
        <v>155</v>
      </c>
      <c r="B78" s="22">
        <v>1605</v>
      </c>
      <c r="C78" s="23" t="s">
        <v>160</v>
      </c>
      <c r="D78" s="327" t="s">
        <v>427</v>
      </c>
      <c r="E78" s="22">
        <v>1</v>
      </c>
      <c r="F78" s="38" t="s">
        <v>649</v>
      </c>
      <c r="G78" s="510"/>
      <c r="H78" s="22"/>
      <c r="I78" s="770"/>
    </row>
    <row r="79" spans="1:9" ht="15.75">
      <c r="A79" s="55" t="s">
        <v>155</v>
      </c>
      <c r="B79" s="22">
        <v>1606</v>
      </c>
      <c r="C79" s="23" t="s">
        <v>161</v>
      </c>
      <c r="D79" s="327" t="s">
        <v>436</v>
      </c>
      <c r="E79" s="22">
        <v>1</v>
      </c>
      <c r="F79" s="38" t="s">
        <v>649</v>
      </c>
      <c r="G79" s="510"/>
      <c r="H79" s="22"/>
      <c r="I79" s="770"/>
    </row>
    <row r="80" spans="1:9" ht="16.5" thickBot="1">
      <c r="A80" s="485" t="s">
        <v>155</v>
      </c>
      <c r="B80" s="16">
        <v>1607</v>
      </c>
      <c r="C80" s="17" t="s">
        <v>162</v>
      </c>
      <c r="D80" s="335" t="s">
        <v>406</v>
      </c>
      <c r="E80" s="16">
        <v>1</v>
      </c>
      <c r="F80" s="175" t="s">
        <v>649</v>
      </c>
      <c r="G80" s="495"/>
      <c r="H80" s="16"/>
      <c r="I80" s="784"/>
    </row>
    <row r="81" spans="1:9" ht="15.75">
      <c r="A81" s="54" t="s">
        <v>163</v>
      </c>
      <c r="B81" s="10">
        <v>1701</v>
      </c>
      <c r="C81" s="11" t="s">
        <v>164</v>
      </c>
      <c r="D81" s="344" t="s">
        <v>427</v>
      </c>
      <c r="E81" s="10">
        <v>1</v>
      </c>
      <c r="F81" s="149" t="s">
        <v>649</v>
      </c>
      <c r="G81" s="10"/>
      <c r="H81" s="10"/>
      <c r="I81" s="782"/>
    </row>
    <row r="82" spans="1:9" ht="15.75">
      <c r="A82" s="55" t="s">
        <v>163</v>
      </c>
      <c r="B82" s="22">
        <v>1702</v>
      </c>
      <c r="C82" s="23" t="s">
        <v>165</v>
      </c>
      <c r="D82" s="327" t="s">
        <v>427</v>
      </c>
      <c r="E82" s="22">
        <v>1</v>
      </c>
      <c r="F82" s="38" t="s">
        <v>649</v>
      </c>
      <c r="G82" s="22"/>
      <c r="H82" s="22"/>
      <c r="I82" s="372"/>
    </row>
    <row r="83" spans="1:9" ht="16.5" thickBot="1">
      <c r="A83" s="485" t="s">
        <v>163</v>
      </c>
      <c r="B83" s="16">
        <v>1703</v>
      </c>
      <c r="C83" s="17" t="s">
        <v>166</v>
      </c>
      <c r="D83" s="335" t="s">
        <v>430</v>
      </c>
      <c r="E83" s="16">
        <v>2</v>
      </c>
      <c r="F83" s="175" t="s">
        <v>648</v>
      </c>
      <c r="G83" s="16">
        <v>1</v>
      </c>
      <c r="H83" s="483" t="s">
        <v>465</v>
      </c>
      <c r="I83" s="489" t="s">
        <v>651</v>
      </c>
    </row>
    <row r="84" spans="1:9" ht="15.75">
      <c r="A84" s="54" t="s">
        <v>167</v>
      </c>
      <c r="B84" s="10">
        <v>1801</v>
      </c>
      <c r="C84" s="11" t="s">
        <v>168</v>
      </c>
      <c r="D84" s="638" t="s">
        <v>438</v>
      </c>
      <c r="E84" s="10">
        <v>3</v>
      </c>
      <c r="F84" s="10" t="s">
        <v>650</v>
      </c>
      <c r="G84" s="10">
        <v>1</v>
      </c>
      <c r="H84" s="486" t="s">
        <v>465</v>
      </c>
      <c r="I84" s="782"/>
    </row>
    <row r="85" spans="1:9" ht="15.75">
      <c r="A85" s="55" t="s">
        <v>167</v>
      </c>
      <c r="B85" s="22">
        <v>1802</v>
      </c>
      <c r="C85" s="23" t="s">
        <v>169</v>
      </c>
      <c r="D85" s="331" t="s">
        <v>444</v>
      </c>
      <c r="E85" s="22">
        <v>3</v>
      </c>
      <c r="F85" s="22" t="s">
        <v>650</v>
      </c>
      <c r="G85" s="22">
        <v>1</v>
      </c>
      <c r="H85" s="163" t="s">
        <v>465</v>
      </c>
      <c r="I85" s="372"/>
    </row>
    <row r="86" spans="1:9" ht="15.75">
      <c r="A86" s="55" t="s">
        <v>167</v>
      </c>
      <c r="B86" s="22">
        <v>1803</v>
      </c>
      <c r="C86" s="23" t="s">
        <v>170</v>
      </c>
      <c r="D86" s="327" t="s">
        <v>427</v>
      </c>
      <c r="E86" s="22">
        <v>1</v>
      </c>
      <c r="F86" s="38" t="s">
        <v>649</v>
      </c>
      <c r="G86" s="22">
        <v>1</v>
      </c>
      <c r="H86" s="163" t="s">
        <v>465</v>
      </c>
      <c r="I86" s="372"/>
    </row>
    <row r="87" spans="1:9" ht="15.75">
      <c r="A87" s="55" t="s">
        <v>167</v>
      </c>
      <c r="B87" s="22">
        <v>1804</v>
      </c>
      <c r="C87" s="23" t="s">
        <v>171</v>
      </c>
      <c r="D87" s="327" t="s">
        <v>427</v>
      </c>
      <c r="E87" s="22">
        <v>1</v>
      </c>
      <c r="F87" s="38" t="s">
        <v>649</v>
      </c>
      <c r="G87" s="22"/>
      <c r="H87" s="22"/>
      <c r="I87" s="372"/>
    </row>
    <row r="88" spans="1:9" ht="15.75">
      <c r="A88" s="55" t="s">
        <v>167</v>
      </c>
      <c r="B88" s="22">
        <v>1805</v>
      </c>
      <c r="C88" s="23" t="s">
        <v>173</v>
      </c>
      <c r="D88" s="327" t="s">
        <v>430</v>
      </c>
      <c r="E88" s="22">
        <v>2</v>
      </c>
      <c r="F88" s="38" t="s">
        <v>648</v>
      </c>
      <c r="G88" s="22"/>
      <c r="H88" s="22"/>
      <c r="I88" s="372"/>
    </row>
    <row r="89" spans="1:9" ht="15.75">
      <c r="A89" s="55" t="s">
        <v>167</v>
      </c>
      <c r="B89" s="22">
        <v>1806</v>
      </c>
      <c r="C89" s="23" t="s">
        <v>174</v>
      </c>
      <c r="D89" s="327" t="s">
        <v>410</v>
      </c>
      <c r="E89" s="22">
        <v>2</v>
      </c>
      <c r="F89" s="38" t="s">
        <v>648</v>
      </c>
      <c r="G89" s="22"/>
      <c r="H89" s="22"/>
      <c r="I89" s="372"/>
    </row>
    <row r="90" spans="1:9" ht="16.5" thickBot="1">
      <c r="A90" s="485" t="s">
        <v>167</v>
      </c>
      <c r="B90" s="16">
        <v>1807</v>
      </c>
      <c r="C90" s="17" t="s">
        <v>175</v>
      </c>
      <c r="D90" s="335" t="s">
        <v>421</v>
      </c>
      <c r="E90" s="16">
        <v>1</v>
      </c>
      <c r="F90" s="175" t="s">
        <v>649</v>
      </c>
      <c r="G90" s="495"/>
      <c r="H90" s="16"/>
      <c r="I90" s="377"/>
    </row>
    <row r="91" spans="1:9" ht="15.75">
      <c r="A91" s="54" t="s">
        <v>176</v>
      </c>
      <c r="B91" s="10">
        <v>1901</v>
      </c>
      <c r="C91" s="11" t="s">
        <v>177</v>
      </c>
      <c r="D91" s="344" t="s">
        <v>446</v>
      </c>
      <c r="E91" s="10">
        <v>1</v>
      </c>
      <c r="F91" s="149" t="s">
        <v>649</v>
      </c>
      <c r="G91" s="10"/>
      <c r="H91" s="10"/>
      <c r="I91" s="785"/>
    </row>
    <row r="92" spans="1:9" ht="15.75">
      <c r="A92" s="55" t="s">
        <v>176</v>
      </c>
      <c r="B92" s="22">
        <v>1902</v>
      </c>
      <c r="C92" s="23" t="s">
        <v>178</v>
      </c>
      <c r="D92" s="327" t="s">
        <v>447</v>
      </c>
      <c r="E92" s="22">
        <v>1</v>
      </c>
      <c r="F92" s="38" t="s">
        <v>649</v>
      </c>
      <c r="G92" s="22"/>
      <c r="H92" s="22"/>
      <c r="I92" s="372"/>
    </row>
    <row r="93" spans="1:9" ht="15.75">
      <c r="A93" s="55" t="s">
        <v>176</v>
      </c>
      <c r="B93" s="22">
        <v>1903</v>
      </c>
      <c r="C93" s="23" t="s">
        <v>179</v>
      </c>
      <c r="D93" s="327" t="s">
        <v>440</v>
      </c>
      <c r="E93" s="22">
        <v>2</v>
      </c>
      <c r="F93" s="38" t="s">
        <v>648</v>
      </c>
      <c r="G93" s="22">
        <v>1</v>
      </c>
      <c r="H93" s="163" t="s">
        <v>465</v>
      </c>
      <c r="I93" s="372"/>
    </row>
    <row r="94" spans="1:9" ht="15.75">
      <c r="A94" s="55" t="s">
        <v>176</v>
      </c>
      <c r="B94" s="22">
        <v>1904</v>
      </c>
      <c r="C94" s="23" t="s">
        <v>180</v>
      </c>
      <c r="D94" s="327" t="s">
        <v>426</v>
      </c>
      <c r="E94" s="22">
        <v>1</v>
      </c>
      <c r="F94" s="38" t="s">
        <v>649</v>
      </c>
      <c r="G94" s="22"/>
      <c r="H94" s="22"/>
      <c r="I94" s="372"/>
    </row>
    <row r="95" spans="1:9" ht="15.75">
      <c r="A95" s="55" t="s">
        <v>176</v>
      </c>
      <c r="B95" s="22">
        <v>1905</v>
      </c>
      <c r="C95" s="23" t="s">
        <v>181</v>
      </c>
      <c r="D95" s="327" t="s">
        <v>427</v>
      </c>
      <c r="E95" s="22">
        <v>1</v>
      </c>
      <c r="F95" s="38" t="s">
        <v>649</v>
      </c>
      <c r="G95" s="22"/>
      <c r="H95" s="22"/>
      <c r="I95" s="372"/>
    </row>
    <row r="96" spans="1:9" ht="15.75">
      <c r="A96" s="55" t="s">
        <v>176</v>
      </c>
      <c r="B96" s="22">
        <v>1906</v>
      </c>
      <c r="C96" s="23" t="s">
        <v>182</v>
      </c>
      <c r="D96" s="327" t="s">
        <v>440</v>
      </c>
      <c r="E96" s="22">
        <v>2</v>
      </c>
      <c r="F96" s="38" t="s">
        <v>648</v>
      </c>
      <c r="G96" s="22"/>
      <c r="H96" s="22"/>
      <c r="I96" s="372"/>
    </row>
    <row r="97" spans="1:9" ht="15.75">
      <c r="A97" s="55" t="s">
        <v>176</v>
      </c>
      <c r="B97" s="22">
        <v>1907</v>
      </c>
      <c r="C97" s="23" t="s">
        <v>183</v>
      </c>
      <c r="D97" s="327" t="s">
        <v>432</v>
      </c>
      <c r="E97" s="22">
        <v>1</v>
      </c>
      <c r="F97" s="38" t="s">
        <v>649</v>
      </c>
      <c r="G97" s="22">
        <v>1</v>
      </c>
      <c r="H97" s="163" t="s">
        <v>465</v>
      </c>
      <c r="I97" s="372"/>
    </row>
    <row r="98" spans="1:9" ht="16.5" thickBot="1">
      <c r="A98" s="485" t="s">
        <v>176</v>
      </c>
      <c r="B98" s="16">
        <v>1908</v>
      </c>
      <c r="C98" s="17" t="s">
        <v>184</v>
      </c>
      <c r="D98" s="637" t="s">
        <v>426</v>
      </c>
      <c r="E98" s="16">
        <v>1</v>
      </c>
      <c r="F98" s="175" t="s">
        <v>649</v>
      </c>
      <c r="G98" s="16"/>
      <c r="H98" s="16"/>
      <c r="I98" s="377"/>
    </row>
    <row r="99" spans="1:9" ht="15.75">
      <c r="A99" s="54" t="s">
        <v>185</v>
      </c>
      <c r="B99" s="10">
        <v>2001</v>
      </c>
      <c r="C99" s="11" t="s">
        <v>186</v>
      </c>
      <c r="D99" s="638" t="s">
        <v>435</v>
      </c>
      <c r="E99" s="10">
        <v>1</v>
      </c>
      <c r="F99" s="149" t="s">
        <v>649</v>
      </c>
      <c r="G99" s="10">
        <v>1</v>
      </c>
      <c r="H99" s="486" t="s">
        <v>465</v>
      </c>
      <c r="I99" s="782"/>
    </row>
    <row r="100" spans="1:9" ht="15.75">
      <c r="A100" s="55" t="s">
        <v>185</v>
      </c>
      <c r="B100" s="22">
        <v>2002</v>
      </c>
      <c r="C100" s="23" t="s">
        <v>189</v>
      </c>
      <c r="D100" s="331" t="s">
        <v>438</v>
      </c>
      <c r="E100" s="22">
        <v>3</v>
      </c>
      <c r="F100" s="22" t="s">
        <v>650</v>
      </c>
      <c r="G100" s="22">
        <v>1</v>
      </c>
      <c r="H100" s="163" t="s">
        <v>465</v>
      </c>
      <c r="I100" s="372"/>
    </row>
    <row r="101" spans="1:9" ht="16.5" thickBot="1">
      <c r="A101" s="485" t="s">
        <v>185</v>
      </c>
      <c r="B101" s="16">
        <v>2003</v>
      </c>
      <c r="C101" s="17" t="s">
        <v>191</v>
      </c>
      <c r="D101" s="335" t="s">
        <v>427</v>
      </c>
      <c r="E101" s="16">
        <v>3</v>
      </c>
      <c r="F101" s="16" t="s">
        <v>650</v>
      </c>
      <c r="G101" s="16"/>
      <c r="H101" s="16"/>
      <c r="I101" s="377"/>
    </row>
    <row r="102" spans="1:9" ht="15.75">
      <c r="A102" s="210" t="s">
        <v>192</v>
      </c>
      <c r="B102" s="149">
        <v>2101</v>
      </c>
      <c r="C102" s="176" t="s">
        <v>193</v>
      </c>
      <c r="D102" s="344" t="s">
        <v>419</v>
      </c>
      <c r="E102" s="149">
        <v>2</v>
      </c>
      <c r="F102" s="149" t="s">
        <v>648</v>
      </c>
      <c r="G102" s="149">
        <v>1</v>
      </c>
      <c r="H102" s="486" t="s">
        <v>465</v>
      </c>
      <c r="I102" s="783"/>
    </row>
    <row r="103" spans="1:9" ht="15.75">
      <c r="A103" s="152" t="s">
        <v>192</v>
      </c>
      <c r="B103" s="38">
        <v>2102</v>
      </c>
      <c r="C103" s="43" t="s">
        <v>194</v>
      </c>
      <c r="D103" s="327" t="s">
        <v>448</v>
      </c>
      <c r="E103" s="38">
        <v>3</v>
      </c>
      <c r="F103" s="22" t="s">
        <v>650</v>
      </c>
      <c r="G103" s="38">
        <v>1</v>
      </c>
      <c r="H103" s="163" t="s">
        <v>465</v>
      </c>
      <c r="I103" s="769"/>
    </row>
    <row r="104" spans="1:9" ht="15.75">
      <c r="A104" s="152" t="s">
        <v>192</v>
      </c>
      <c r="B104" s="38">
        <v>2103</v>
      </c>
      <c r="C104" s="43" t="s">
        <v>195</v>
      </c>
      <c r="D104" s="327" t="s">
        <v>448</v>
      </c>
      <c r="E104" s="38">
        <v>1</v>
      </c>
      <c r="F104" s="38" t="s">
        <v>649</v>
      </c>
      <c r="G104" s="38"/>
      <c r="H104" s="38"/>
      <c r="I104" s="769"/>
    </row>
    <row r="105" spans="1:9" ht="15.75">
      <c r="A105" s="152" t="s">
        <v>192</v>
      </c>
      <c r="B105" s="38">
        <v>2104</v>
      </c>
      <c r="C105" s="43" t="s">
        <v>196</v>
      </c>
      <c r="D105" s="327" t="s">
        <v>437</v>
      </c>
      <c r="E105" s="38">
        <v>2</v>
      </c>
      <c r="F105" s="38" t="s">
        <v>648</v>
      </c>
      <c r="G105" s="38"/>
      <c r="H105" s="38"/>
      <c r="I105" s="769"/>
    </row>
    <row r="106" spans="1:9" ht="15.75">
      <c r="A106" s="152" t="s">
        <v>192</v>
      </c>
      <c r="B106" s="38">
        <v>2105</v>
      </c>
      <c r="C106" s="43" t="s">
        <v>197</v>
      </c>
      <c r="D106" s="331" t="s">
        <v>438</v>
      </c>
      <c r="E106" s="38">
        <v>3</v>
      </c>
      <c r="F106" s="22" t="s">
        <v>650</v>
      </c>
      <c r="G106" s="38">
        <v>1</v>
      </c>
      <c r="H106" s="163" t="s">
        <v>465</v>
      </c>
      <c r="I106" s="769"/>
    </row>
    <row r="107" spans="1:9" ht="15.75">
      <c r="A107" s="152" t="s">
        <v>192</v>
      </c>
      <c r="B107" s="38">
        <v>2106</v>
      </c>
      <c r="C107" s="43" t="s">
        <v>198</v>
      </c>
      <c r="D107" s="327" t="s">
        <v>427</v>
      </c>
      <c r="E107" s="38">
        <v>1</v>
      </c>
      <c r="F107" s="38" t="s">
        <v>649</v>
      </c>
      <c r="G107" s="38"/>
      <c r="H107" s="38"/>
      <c r="I107" s="769"/>
    </row>
    <row r="108" spans="1:9" ht="15.75">
      <c r="A108" s="152" t="s">
        <v>192</v>
      </c>
      <c r="B108" s="38">
        <v>2107</v>
      </c>
      <c r="C108" s="43" t="s">
        <v>199</v>
      </c>
      <c r="D108" s="327" t="s">
        <v>410</v>
      </c>
      <c r="E108" s="38">
        <v>2</v>
      </c>
      <c r="F108" s="38" t="s">
        <v>648</v>
      </c>
      <c r="G108" s="38"/>
      <c r="H108" s="38"/>
      <c r="I108" s="769"/>
    </row>
    <row r="109" spans="1:9" ht="15.75">
      <c r="A109" s="152" t="s">
        <v>192</v>
      </c>
      <c r="B109" s="38">
        <v>2108</v>
      </c>
      <c r="C109" s="43" t="s">
        <v>200</v>
      </c>
      <c r="D109" s="327" t="s">
        <v>432</v>
      </c>
      <c r="E109" s="38">
        <v>1</v>
      </c>
      <c r="F109" s="38" t="s">
        <v>649</v>
      </c>
      <c r="G109" s="38">
        <v>1</v>
      </c>
      <c r="H109" s="163" t="s">
        <v>465</v>
      </c>
      <c r="I109" s="769"/>
    </row>
    <row r="110" spans="1:9" ht="15.75">
      <c r="A110" s="152" t="s">
        <v>192</v>
      </c>
      <c r="B110" s="38">
        <v>2109</v>
      </c>
      <c r="C110" s="43" t="s">
        <v>201</v>
      </c>
      <c r="D110" s="327" t="s">
        <v>437</v>
      </c>
      <c r="E110" s="38">
        <v>1</v>
      </c>
      <c r="F110" s="38" t="s">
        <v>649</v>
      </c>
      <c r="G110" s="38">
        <v>1</v>
      </c>
      <c r="H110" s="163" t="s">
        <v>465</v>
      </c>
      <c r="I110" s="769"/>
    </row>
    <row r="111" spans="1:9" ht="15.75">
      <c r="A111" s="152" t="s">
        <v>192</v>
      </c>
      <c r="B111" s="38">
        <v>2110</v>
      </c>
      <c r="C111" s="43" t="s">
        <v>202</v>
      </c>
      <c r="D111" s="327" t="s">
        <v>430</v>
      </c>
      <c r="E111" s="38">
        <v>2</v>
      </c>
      <c r="F111" s="38" t="s">
        <v>648</v>
      </c>
      <c r="G111" s="38"/>
      <c r="H111" s="38"/>
      <c r="I111" s="769"/>
    </row>
    <row r="112" spans="1:9" ht="15.75">
      <c r="A112" s="152" t="s">
        <v>192</v>
      </c>
      <c r="B112" s="38">
        <v>2111</v>
      </c>
      <c r="C112" s="43" t="s">
        <v>203</v>
      </c>
      <c r="D112" s="327" t="s">
        <v>440</v>
      </c>
      <c r="E112" s="38">
        <v>2</v>
      </c>
      <c r="F112" s="38" t="s">
        <v>648</v>
      </c>
      <c r="G112" s="38">
        <v>1</v>
      </c>
      <c r="H112" s="163" t="s">
        <v>465</v>
      </c>
      <c r="I112" s="769"/>
    </row>
    <row r="113" spans="1:9" ht="15.75">
      <c r="A113" s="152" t="s">
        <v>192</v>
      </c>
      <c r="B113" s="38">
        <v>2112</v>
      </c>
      <c r="C113" s="43" t="s">
        <v>204</v>
      </c>
      <c r="D113" s="327" t="s">
        <v>416</v>
      </c>
      <c r="E113" s="38">
        <v>2</v>
      </c>
      <c r="F113" s="38" t="s">
        <v>648</v>
      </c>
      <c r="G113" s="38">
        <v>1</v>
      </c>
      <c r="H113" s="163" t="s">
        <v>465</v>
      </c>
      <c r="I113" s="769"/>
    </row>
    <row r="114" spans="1:9" ht="15.75">
      <c r="A114" s="152" t="s">
        <v>192</v>
      </c>
      <c r="B114" s="38">
        <v>2113</v>
      </c>
      <c r="C114" s="43" t="s">
        <v>205</v>
      </c>
      <c r="D114" s="327" t="s">
        <v>440</v>
      </c>
      <c r="E114" s="38">
        <v>2</v>
      </c>
      <c r="F114" s="38" t="s">
        <v>648</v>
      </c>
      <c r="G114" s="38"/>
      <c r="H114" s="38"/>
      <c r="I114" s="769"/>
    </row>
    <row r="115" spans="1:9" ht="15.75">
      <c r="A115" s="152" t="s">
        <v>192</v>
      </c>
      <c r="B115" s="38">
        <v>2114</v>
      </c>
      <c r="C115" s="43" t="s">
        <v>206</v>
      </c>
      <c r="D115" s="327" t="s">
        <v>449</v>
      </c>
      <c r="E115" s="38">
        <v>2</v>
      </c>
      <c r="F115" s="38" t="s">
        <v>648</v>
      </c>
      <c r="G115" s="38">
        <v>1</v>
      </c>
      <c r="H115" s="163" t="s">
        <v>465</v>
      </c>
      <c r="I115" s="769"/>
    </row>
    <row r="116" spans="1:9" ht="15.75">
      <c r="A116" s="152" t="s">
        <v>207</v>
      </c>
      <c r="B116" s="38">
        <v>2115</v>
      </c>
      <c r="C116" s="43" t="s">
        <v>208</v>
      </c>
      <c r="D116" s="327" t="s">
        <v>430</v>
      </c>
      <c r="E116" s="38">
        <v>2</v>
      </c>
      <c r="F116" s="38" t="s">
        <v>648</v>
      </c>
      <c r="G116" s="38">
        <v>1</v>
      </c>
      <c r="H116" s="163" t="s">
        <v>465</v>
      </c>
      <c r="I116" s="769"/>
    </row>
    <row r="117" spans="1:9" ht="15.75">
      <c r="A117" s="152" t="s">
        <v>207</v>
      </c>
      <c r="B117" s="38">
        <v>2116</v>
      </c>
      <c r="C117" s="43" t="s">
        <v>209</v>
      </c>
      <c r="D117" s="327" t="s">
        <v>406</v>
      </c>
      <c r="E117" s="38">
        <v>2</v>
      </c>
      <c r="F117" s="38" t="s">
        <v>648</v>
      </c>
      <c r="G117" s="38"/>
      <c r="H117" s="38"/>
      <c r="I117" s="769"/>
    </row>
    <row r="118" spans="1:9" ht="15.75">
      <c r="A118" s="152" t="s">
        <v>207</v>
      </c>
      <c r="B118" s="38">
        <v>2117</v>
      </c>
      <c r="C118" s="43" t="s">
        <v>210</v>
      </c>
      <c r="D118" s="327" t="s">
        <v>450</v>
      </c>
      <c r="E118" s="119">
        <v>1</v>
      </c>
      <c r="F118" s="38" t="s">
        <v>649</v>
      </c>
      <c r="G118" s="119"/>
      <c r="H118" s="119"/>
      <c r="I118" s="173"/>
    </row>
    <row r="119" spans="1:9" ht="15.75">
      <c r="A119" s="152" t="s">
        <v>207</v>
      </c>
      <c r="B119" s="38">
        <v>2118</v>
      </c>
      <c r="C119" s="43" t="s">
        <v>211</v>
      </c>
      <c r="D119" s="327" t="s">
        <v>430</v>
      </c>
      <c r="E119" s="38">
        <v>2</v>
      </c>
      <c r="F119" s="38" t="s">
        <v>648</v>
      </c>
      <c r="G119" s="38"/>
      <c r="H119" s="38"/>
      <c r="I119" s="771"/>
    </row>
    <row r="120" spans="1:9" ht="15.75">
      <c r="A120" s="152" t="s">
        <v>207</v>
      </c>
      <c r="B120" s="38">
        <v>2119</v>
      </c>
      <c r="C120" s="43" t="s">
        <v>212</v>
      </c>
      <c r="D120" s="327" t="s">
        <v>430</v>
      </c>
      <c r="E120" s="38">
        <v>3</v>
      </c>
      <c r="F120" s="22" t="s">
        <v>650</v>
      </c>
      <c r="G120" s="38">
        <v>1</v>
      </c>
      <c r="H120" s="163" t="s">
        <v>465</v>
      </c>
      <c r="I120" s="771"/>
    </row>
    <row r="121" spans="1:9" ht="16.5" thickBot="1">
      <c r="A121" s="80" t="s">
        <v>207</v>
      </c>
      <c r="B121" s="175">
        <v>2120</v>
      </c>
      <c r="C121" s="82" t="s">
        <v>213</v>
      </c>
      <c r="D121" s="335" t="s">
        <v>436</v>
      </c>
      <c r="E121" s="175">
        <v>3</v>
      </c>
      <c r="F121" s="16" t="s">
        <v>650</v>
      </c>
      <c r="G121" s="175">
        <v>1</v>
      </c>
      <c r="H121" s="483" t="s">
        <v>465</v>
      </c>
      <c r="I121" s="667"/>
    </row>
    <row r="122" spans="1:9" ht="15.75">
      <c r="A122" s="54" t="s">
        <v>214</v>
      </c>
      <c r="B122" s="10">
        <v>2201</v>
      </c>
      <c r="C122" s="11" t="s">
        <v>215</v>
      </c>
      <c r="D122" s="344" t="s">
        <v>440</v>
      </c>
      <c r="E122" s="10">
        <v>2</v>
      </c>
      <c r="F122" s="149" t="s">
        <v>648</v>
      </c>
      <c r="G122" s="10">
        <v>1</v>
      </c>
      <c r="H122" s="486" t="s">
        <v>465</v>
      </c>
      <c r="I122" s="782"/>
    </row>
    <row r="123" spans="1:9" ht="15.75">
      <c r="A123" s="55" t="s">
        <v>214</v>
      </c>
      <c r="B123" s="22">
        <v>2202</v>
      </c>
      <c r="C123" s="23" t="s">
        <v>216</v>
      </c>
      <c r="D123" s="327" t="s">
        <v>427</v>
      </c>
      <c r="E123" s="22">
        <v>1</v>
      </c>
      <c r="F123" s="38" t="s">
        <v>649</v>
      </c>
      <c r="G123" s="22">
        <v>1</v>
      </c>
      <c r="H123" s="163" t="s">
        <v>465</v>
      </c>
      <c r="I123" s="372"/>
    </row>
    <row r="124" spans="1:9" ht="15.75">
      <c r="A124" s="55" t="s">
        <v>214</v>
      </c>
      <c r="B124" s="22">
        <v>2203</v>
      </c>
      <c r="C124" s="23" t="s">
        <v>217</v>
      </c>
      <c r="D124" s="327" t="s">
        <v>427</v>
      </c>
      <c r="E124" s="22">
        <v>1</v>
      </c>
      <c r="F124" s="38" t="s">
        <v>649</v>
      </c>
      <c r="G124" s="22"/>
      <c r="H124" s="22"/>
      <c r="I124" s="372"/>
    </row>
    <row r="125" spans="1:9" ht="15.75">
      <c r="A125" s="55" t="s">
        <v>214</v>
      </c>
      <c r="B125" s="22">
        <v>2204</v>
      </c>
      <c r="C125" s="222" t="s">
        <v>218</v>
      </c>
      <c r="D125" s="327" t="s">
        <v>446</v>
      </c>
      <c r="E125" s="22">
        <v>1</v>
      </c>
      <c r="F125" s="38" t="s">
        <v>649</v>
      </c>
      <c r="G125" s="22"/>
      <c r="H125" s="22"/>
      <c r="I125" s="372"/>
    </row>
    <row r="126" spans="1:9" ht="15.75">
      <c r="A126" s="55" t="s">
        <v>214</v>
      </c>
      <c r="B126" s="22">
        <v>2205</v>
      </c>
      <c r="C126" s="23" t="s">
        <v>219</v>
      </c>
      <c r="D126" s="327" t="s">
        <v>437</v>
      </c>
      <c r="E126" s="22">
        <v>1</v>
      </c>
      <c r="F126" s="38" t="s">
        <v>649</v>
      </c>
      <c r="G126" s="22"/>
      <c r="H126" s="22"/>
      <c r="I126" s="372"/>
    </row>
    <row r="127" spans="1:9" ht="15.75">
      <c r="A127" s="55" t="s">
        <v>214</v>
      </c>
      <c r="B127" s="22">
        <v>2206</v>
      </c>
      <c r="C127" s="222" t="s">
        <v>220</v>
      </c>
      <c r="D127" s="327" t="s">
        <v>424</v>
      </c>
      <c r="E127" s="22">
        <v>1</v>
      </c>
      <c r="F127" s="38" t="s">
        <v>649</v>
      </c>
      <c r="G127" s="22">
        <v>1</v>
      </c>
      <c r="H127" s="163" t="s">
        <v>465</v>
      </c>
      <c r="I127" s="372"/>
    </row>
    <row r="128" spans="1:9" ht="15.75">
      <c r="A128" s="55" t="s">
        <v>214</v>
      </c>
      <c r="B128" s="22">
        <v>2207</v>
      </c>
      <c r="C128" s="23" t="s">
        <v>221</v>
      </c>
      <c r="D128" s="327" t="s">
        <v>410</v>
      </c>
      <c r="E128" s="22">
        <v>2</v>
      </c>
      <c r="F128" s="38" t="s">
        <v>648</v>
      </c>
      <c r="G128" s="22">
        <v>1</v>
      </c>
      <c r="H128" s="163" t="s">
        <v>465</v>
      </c>
      <c r="I128" s="372"/>
    </row>
    <row r="129" spans="1:9" ht="15.75">
      <c r="A129" s="55" t="s">
        <v>214</v>
      </c>
      <c r="B129" s="22">
        <v>2208</v>
      </c>
      <c r="C129" s="222" t="s">
        <v>222</v>
      </c>
      <c r="D129" s="327" t="s">
        <v>439</v>
      </c>
      <c r="E129" s="22">
        <v>1</v>
      </c>
      <c r="F129" s="38" t="s">
        <v>649</v>
      </c>
      <c r="G129" s="22">
        <v>1</v>
      </c>
      <c r="H129" s="163" t="s">
        <v>465</v>
      </c>
      <c r="I129" s="372"/>
    </row>
    <row r="130" spans="1:9" ht="16.5" thickBot="1">
      <c r="A130" s="485" t="s">
        <v>214</v>
      </c>
      <c r="B130" s="16">
        <v>2209</v>
      </c>
      <c r="C130" s="145" t="s">
        <v>223</v>
      </c>
      <c r="D130" s="335" t="s">
        <v>430</v>
      </c>
      <c r="E130" s="16">
        <v>2</v>
      </c>
      <c r="F130" s="175" t="s">
        <v>648</v>
      </c>
      <c r="G130" s="16"/>
      <c r="H130" s="16"/>
      <c r="I130" s="377"/>
    </row>
    <row r="131" spans="1:9" ht="15.75">
      <c r="A131" s="64" t="s">
        <v>224</v>
      </c>
      <c r="B131" s="12">
        <v>2301</v>
      </c>
      <c r="C131" s="66" t="s">
        <v>225</v>
      </c>
      <c r="D131" s="344" t="s">
        <v>427</v>
      </c>
      <c r="E131" s="12">
        <v>1</v>
      </c>
      <c r="F131" s="149" t="s">
        <v>649</v>
      </c>
      <c r="G131" s="12"/>
      <c r="H131" s="12"/>
      <c r="I131" s="793" t="s">
        <v>654</v>
      </c>
    </row>
    <row r="132" spans="1:9" ht="15.75">
      <c r="A132" s="71" t="s">
        <v>224</v>
      </c>
      <c r="B132" s="24">
        <v>2302</v>
      </c>
      <c r="C132" s="73" t="s">
        <v>226</v>
      </c>
      <c r="D132" s="327" t="s">
        <v>427</v>
      </c>
      <c r="E132" s="24">
        <v>1</v>
      </c>
      <c r="F132" s="38" t="s">
        <v>649</v>
      </c>
      <c r="G132" s="24"/>
      <c r="H132" s="24"/>
      <c r="I132" s="773" t="s">
        <v>654</v>
      </c>
    </row>
    <row r="133" spans="1:9" ht="15.75">
      <c r="A133" s="71" t="s">
        <v>224</v>
      </c>
      <c r="B133" s="24">
        <v>2303</v>
      </c>
      <c r="C133" s="73" t="s">
        <v>227</v>
      </c>
      <c r="D133" s="327" t="s">
        <v>427</v>
      </c>
      <c r="E133" s="24">
        <v>1</v>
      </c>
      <c r="F133" s="38" t="s">
        <v>649</v>
      </c>
      <c r="G133" s="24"/>
      <c r="H133" s="24"/>
      <c r="I133" s="771"/>
    </row>
    <row r="134" spans="1:9" ht="15.75">
      <c r="A134" s="71" t="s">
        <v>224</v>
      </c>
      <c r="B134" s="24">
        <v>2304</v>
      </c>
      <c r="C134" s="73" t="s">
        <v>228</v>
      </c>
      <c r="D134" s="327" t="s">
        <v>430</v>
      </c>
      <c r="E134" s="24">
        <v>2</v>
      </c>
      <c r="F134" s="38" t="s">
        <v>648</v>
      </c>
      <c r="G134" s="24"/>
      <c r="H134" s="24"/>
      <c r="I134" s="771"/>
    </row>
    <row r="135" spans="1:9" ht="15.75">
      <c r="A135" s="55" t="s">
        <v>229</v>
      </c>
      <c r="B135" s="22">
        <v>2305</v>
      </c>
      <c r="C135" s="23" t="s">
        <v>230</v>
      </c>
      <c r="D135" s="327" t="s">
        <v>430</v>
      </c>
      <c r="E135" s="22">
        <v>3</v>
      </c>
      <c r="F135" s="22" t="s">
        <v>650</v>
      </c>
      <c r="G135" s="22">
        <v>1</v>
      </c>
      <c r="H135" s="163" t="s">
        <v>465</v>
      </c>
      <c r="I135" s="372"/>
    </row>
    <row r="136" spans="1:9" ht="15.75">
      <c r="A136" s="227" t="s">
        <v>224</v>
      </c>
      <c r="B136" s="39">
        <v>2306</v>
      </c>
      <c r="C136" s="228" t="s">
        <v>231</v>
      </c>
      <c r="D136" s="331" t="s">
        <v>444</v>
      </c>
      <c r="E136" s="39">
        <v>1</v>
      </c>
      <c r="F136" s="38" t="s">
        <v>649</v>
      </c>
      <c r="G136" s="39">
        <v>1</v>
      </c>
      <c r="H136" s="163" t="s">
        <v>465</v>
      </c>
      <c r="I136" s="770"/>
    </row>
    <row r="137" spans="1:9" ht="16.5" thickBot="1">
      <c r="A137" s="232" t="s">
        <v>224</v>
      </c>
      <c r="B137" s="195">
        <v>2307</v>
      </c>
      <c r="C137" s="233" t="s">
        <v>232</v>
      </c>
      <c r="D137" s="806" t="s">
        <v>647</v>
      </c>
      <c r="E137" s="195">
        <v>1</v>
      </c>
      <c r="F137" s="175" t="s">
        <v>649</v>
      </c>
      <c r="G137" s="195">
        <v>1</v>
      </c>
      <c r="H137" s="483" t="s">
        <v>465</v>
      </c>
      <c r="I137" s="784"/>
    </row>
    <row r="138" spans="1:9" ht="15.75">
      <c r="A138" s="238" t="s">
        <v>233</v>
      </c>
      <c r="B138" s="148">
        <v>2401</v>
      </c>
      <c r="C138" s="239" t="s">
        <v>234</v>
      </c>
      <c r="D138" s="344" t="s">
        <v>427</v>
      </c>
      <c r="E138" s="148">
        <v>1</v>
      </c>
      <c r="F138" s="149" t="s">
        <v>649</v>
      </c>
      <c r="G138" s="148"/>
      <c r="H138" s="148"/>
      <c r="I138" s="791"/>
    </row>
    <row r="139" spans="1:9" ht="15.75">
      <c r="A139" s="227" t="s">
        <v>233</v>
      </c>
      <c r="B139" s="39">
        <v>2402</v>
      </c>
      <c r="C139" s="228" t="s">
        <v>235</v>
      </c>
      <c r="D139" s="327" t="s">
        <v>451</v>
      </c>
      <c r="E139" s="39">
        <v>2</v>
      </c>
      <c r="F139" s="38" t="s">
        <v>648</v>
      </c>
      <c r="G139" s="39"/>
      <c r="H139" s="39"/>
      <c r="I139" s="770"/>
    </row>
    <row r="140" spans="1:9" ht="15.75">
      <c r="A140" s="227" t="s">
        <v>233</v>
      </c>
      <c r="B140" s="39">
        <v>2403</v>
      </c>
      <c r="C140" s="228" t="s">
        <v>236</v>
      </c>
      <c r="D140" s="327" t="s">
        <v>452</v>
      </c>
      <c r="E140" s="39">
        <v>1</v>
      </c>
      <c r="F140" s="38" t="s">
        <v>649</v>
      </c>
      <c r="G140" s="39">
        <v>1</v>
      </c>
      <c r="H140" s="163" t="s">
        <v>465</v>
      </c>
      <c r="I140" s="770"/>
    </row>
    <row r="141" spans="1:9" ht="15.75">
      <c r="A141" s="227" t="s">
        <v>233</v>
      </c>
      <c r="B141" s="39">
        <v>2404</v>
      </c>
      <c r="C141" s="228" t="s">
        <v>237</v>
      </c>
      <c r="D141" s="327" t="s">
        <v>427</v>
      </c>
      <c r="E141" s="39">
        <v>1</v>
      </c>
      <c r="F141" s="38" t="s">
        <v>649</v>
      </c>
      <c r="G141" s="547"/>
      <c r="H141" s="39"/>
      <c r="I141" s="770"/>
    </row>
    <row r="142" spans="1:9" ht="15.75">
      <c r="A142" s="227" t="s">
        <v>233</v>
      </c>
      <c r="B142" s="39">
        <v>2405</v>
      </c>
      <c r="C142" s="228" t="s">
        <v>238</v>
      </c>
      <c r="D142" s="327" t="s">
        <v>440</v>
      </c>
      <c r="E142" s="39">
        <v>2</v>
      </c>
      <c r="F142" s="38" t="s">
        <v>648</v>
      </c>
      <c r="G142" s="547"/>
      <c r="H142" s="39"/>
      <c r="I142" s="770"/>
    </row>
    <row r="143" spans="1:9" ht="15.75">
      <c r="A143" s="227" t="s">
        <v>233</v>
      </c>
      <c r="B143" s="39">
        <v>2406</v>
      </c>
      <c r="C143" s="228" t="s">
        <v>239</v>
      </c>
      <c r="D143" s="327" t="s">
        <v>449</v>
      </c>
      <c r="E143" s="39">
        <v>3</v>
      </c>
      <c r="F143" s="22" t="s">
        <v>650</v>
      </c>
      <c r="G143" s="39">
        <v>1</v>
      </c>
      <c r="H143" s="163" t="s">
        <v>465</v>
      </c>
      <c r="I143" s="770"/>
    </row>
    <row r="144" spans="1:9" ht="15.75">
      <c r="A144" s="227" t="s">
        <v>233</v>
      </c>
      <c r="B144" s="39">
        <v>2407</v>
      </c>
      <c r="C144" s="228" t="s">
        <v>240</v>
      </c>
      <c r="D144" s="327" t="s">
        <v>430</v>
      </c>
      <c r="E144" s="39">
        <v>3</v>
      </c>
      <c r="F144" s="22" t="s">
        <v>650</v>
      </c>
      <c r="G144" s="39">
        <v>1</v>
      </c>
      <c r="H144" s="163" t="s">
        <v>465</v>
      </c>
      <c r="I144" s="770"/>
    </row>
    <row r="145" spans="1:9" ht="15.75">
      <c r="A145" s="227" t="s">
        <v>241</v>
      </c>
      <c r="B145" s="39">
        <v>2408</v>
      </c>
      <c r="C145" s="228" t="s">
        <v>242</v>
      </c>
      <c r="D145" s="327" t="s">
        <v>430</v>
      </c>
      <c r="E145" s="39">
        <v>3</v>
      </c>
      <c r="F145" s="22" t="s">
        <v>650</v>
      </c>
      <c r="G145" s="39">
        <v>1</v>
      </c>
      <c r="H145" s="163" t="s">
        <v>465</v>
      </c>
      <c r="I145" s="770"/>
    </row>
    <row r="146" spans="1:9" ht="16.5" thickBot="1">
      <c r="A146" s="232" t="s">
        <v>241</v>
      </c>
      <c r="B146" s="195">
        <v>2409</v>
      </c>
      <c r="C146" s="233" t="s">
        <v>243</v>
      </c>
      <c r="D146" s="335" t="s">
        <v>430</v>
      </c>
      <c r="E146" s="195">
        <v>3</v>
      </c>
      <c r="F146" s="16" t="s">
        <v>650</v>
      </c>
      <c r="G146" s="195">
        <v>1</v>
      </c>
      <c r="H146" s="483" t="s">
        <v>465</v>
      </c>
      <c r="I146" s="784"/>
    </row>
    <row r="147" spans="1:9" ht="15.75">
      <c r="A147" s="54" t="s">
        <v>244</v>
      </c>
      <c r="B147" s="10">
        <v>2501</v>
      </c>
      <c r="C147" s="11" t="s">
        <v>657</v>
      </c>
      <c r="D147" s="344" t="s">
        <v>427</v>
      </c>
      <c r="E147" s="10">
        <v>1</v>
      </c>
      <c r="F147" s="149" t="s">
        <v>649</v>
      </c>
      <c r="G147" s="10"/>
      <c r="H147" s="10"/>
      <c r="I147" s="782" t="s">
        <v>654</v>
      </c>
    </row>
    <row r="148" spans="1:9" ht="15.75">
      <c r="A148" s="55" t="s">
        <v>244</v>
      </c>
      <c r="B148" s="22">
        <v>2502</v>
      </c>
      <c r="C148" s="23" t="s">
        <v>246</v>
      </c>
      <c r="D148" s="807" t="s">
        <v>453</v>
      </c>
      <c r="E148" s="22">
        <v>1</v>
      </c>
      <c r="F148" s="38" t="s">
        <v>649</v>
      </c>
      <c r="G148" s="22"/>
      <c r="H148" s="22"/>
      <c r="I148" s="372"/>
    </row>
    <row r="149" spans="1:9" ht="15.75">
      <c r="A149" s="55" t="s">
        <v>244</v>
      </c>
      <c r="B149" s="22">
        <v>2503</v>
      </c>
      <c r="C149" s="23" t="s">
        <v>247</v>
      </c>
      <c r="D149" s="327" t="s">
        <v>410</v>
      </c>
      <c r="E149" s="22">
        <v>2</v>
      </c>
      <c r="F149" s="38" t="s">
        <v>648</v>
      </c>
      <c r="G149" s="510"/>
      <c r="H149" s="22"/>
      <c r="I149" s="372"/>
    </row>
    <row r="150" spans="1:9" ht="15.75">
      <c r="A150" s="55" t="s">
        <v>244</v>
      </c>
      <c r="B150" s="22">
        <v>2504</v>
      </c>
      <c r="C150" s="23" t="s">
        <v>248</v>
      </c>
      <c r="D150" s="327" t="s">
        <v>450</v>
      </c>
      <c r="E150" s="22">
        <v>2</v>
      </c>
      <c r="F150" s="38" t="s">
        <v>648</v>
      </c>
      <c r="G150" s="22"/>
      <c r="H150" s="22"/>
      <c r="I150" s="773" t="s">
        <v>654</v>
      </c>
    </row>
    <row r="151" spans="1:9" ht="15.75">
      <c r="A151" s="55" t="s">
        <v>244</v>
      </c>
      <c r="B151" s="22">
        <v>2505</v>
      </c>
      <c r="C151" s="23" t="s">
        <v>249</v>
      </c>
      <c r="D151" s="327" t="s">
        <v>449</v>
      </c>
      <c r="E151" s="22">
        <v>2</v>
      </c>
      <c r="F151" s="38" t="s">
        <v>648</v>
      </c>
      <c r="G151" s="22"/>
      <c r="H151" s="22"/>
      <c r="I151" s="372"/>
    </row>
    <row r="152" spans="1:9" ht="15.75">
      <c r="A152" s="55" t="s">
        <v>244</v>
      </c>
      <c r="B152" s="22">
        <v>2506</v>
      </c>
      <c r="C152" s="23" t="s">
        <v>250</v>
      </c>
      <c r="D152" s="807" t="s">
        <v>454</v>
      </c>
      <c r="E152" s="22">
        <v>1</v>
      </c>
      <c r="F152" s="38" t="s">
        <v>649</v>
      </c>
      <c r="G152" s="510"/>
      <c r="H152" s="22"/>
      <c r="I152" s="372"/>
    </row>
    <row r="153" spans="1:9" ht="15.75">
      <c r="A153" s="55" t="s">
        <v>244</v>
      </c>
      <c r="B153" s="22">
        <v>2507</v>
      </c>
      <c r="C153" s="23" t="s">
        <v>251</v>
      </c>
      <c r="D153" s="327" t="s">
        <v>436</v>
      </c>
      <c r="E153" s="22">
        <v>2</v>
      </c>
      <c r="F153" s="38" t="s">
        <v>648</v>
      </c>
      <c r="G153" s="510"/>
      <c r="H153" s="22"/>
      <c r="I153" s="773" t="s">
        <v>654</v>
      </c>
    </row>
    <row r="154" spans="1:9" ht="15.75">
      <c r="A154" s="55" t="s">
        <v>244</v>
      </c>
      <c r="B154" s="22">
        <v>2508</v>
      </c>
      <c r="C154" s="23" t="s">
        <v>252</v>
      </c>
      <c r="D154" s="327" t="s">
        <v>430</v>
      </c>
      <c r="E154" s="22">
        <v>2</v>
      </c>
      <c r="F154" s="38" t="s">
        <v>648</v>
      </c>
      <c r="G154" s="22"/>
      <c r="H154" s="22"/>
      <c r="I154" s="372"/>
    </row>
    <row r="155" spans="1:9" ht="15.75">
      <c r="A155" s="55" t="s">
        <v>244</v>
      </c>
      <c r="B155" s="22">
        <v>2509</v>
      </c>
      <c r="C155" s="23" t="s">
        <v>253</v>
      </c>
      <c r="D155" s="327" t="s">
        <v>436</v>
      </c>
      <c r="E155" s="22">
        <v>2</v>
      </c>
      <c r="F155" s="38" t="s">
        <v>648</v>
      </c>
      <c r="G155" s="22">
        <v>1</v>
      </c>
      <c r="H155" s="163" t="s">
        <v>465</v>
      </c>
      <c r="I155" s="372"/>
    </row>
    <row r="156" spans="1:9" ht="16.5" thickBot="1">
      <c r="A156" s="485" t="s">
        <v>244</v>
      </c>
      <c r="B156" s="16">
        <v>2510</v>
      </c>
      <c r="C156" s="242" t="s">
        <v>254</v>
      </c>
      <c r="D156" s="335" t="s">
        <v>436</v>
      </c>
      <c r="E156" s="16">
        <v>3</v>
      </c>
      <c r="F156" s="16" t="s">
        <v>650</v>
      </c>
      <c r="G156" s="16">
        <v>1</v>
      </c>
      <c r="H156" s="483" t="s">
        <v>465</v>
      </c>
      <c r="I156" s="377"/>
    </row>
    <row r="157" spans="1:9" ht="16.5" thickBot="1">
      <c r="A157" s="243" t="s">
        <v>255</v>
      </c>
      <c r="B157" s="244">
        <v>2601</v>
      </c>
      <c r="C157" s="245" t="s">
        <v>256</v>
      </c>
      <c r="D157" s="639" t="s">
        <v>646</v>
      </c>
      <c r="E157" s="244">
        <v>1</v>
      </c>
      <c r="F157" s="582" t="s">
        <v>649</v>
      </c>
      <c r="G157" s="244"/>
      <c r="H157" s="244"/>
      <c r="I157" s="269"/>
    </row>
    <row r="158" spans="1:9" ht="16.5" thickBot="1">
      <c r="A158" s="243" t="s">
        <v>258</v>
      </c>
      <c r="B158" s="244">
        <v>2701</v>
      </c>
      <c r="C158" s="245" t="s">
        <v>259</v>
      </c>
      <c r="D158" s="340" t="s">
        <v>427</v>
      </c>
      <c r="E158" s="244">
        <v>3</v>
      </c>
      <c r="F158" s="244" t="s">
        <v>650</v>
      </c>
      <c r="G158" s="244"/>
      <c r="H158" s="244"/>
      <c r="I158" s="794" t="s">
        <v>654</v>
      </c>
    </row>
    <row r="159" spans="1:9" ht="15.75">
      <c r="A159" s="54" t="s">
        <v>260</v>
      </c>
      <c r="B159" s="10">
        <v>2801</v>
      </c>
      <c r="C159" s="11" t="s">
        <v>261</v>
      </c>
      <c r="D159" s="344" t="s">
        <v>410</v>
      </c>
      <c r="E159" s="10">
        <v>2</v>
      </c>
      <c r="F159" s="149" t="s">
        <v>648</v>
      </c>
      <c r="G159" s="10"/>
      <c r="H159" s="10"/>
      <c r="I159" s="791"/>
    </row>
    <row r="160" spans="1:9" ht="15.75">
      <c r="A160" s="55" t="s">
        <v>260</v>
      </c>
      <c r="B160" s="22">
        <v>2802</v>
      </c>
      <c r="C160" s="23" t="s">
        <v>263</v>
      </c>
      <c r="D160" s="327" t="s">
        <v>427</v>
      </c>
      <c r="E160" s="22">
        <v>1</v>
      </c>
      <c r="F160" s="38" t="s">
        <v>649</v>
      </c>
      <c r="G160" s="22"/>
      <c r="H160" s="22"/>
      <c r="I160" s="770"/>
    </row>
    <row r="161" spans="1:9" ht="16.5" thickBot="1">
      <c r="A161" s="485" t="s">
        <v>260</v>
      </c>
      <c r="B161" s="16">
        <v>2803</v>
      </c>
      <c r="C161" s="17" t="s">
        <v>264</v>
      </c>
      <c r="D161" s="335" t="s">
        <v>421</v>
      </c>
      <c r="E161" s="16">
        <v>1</v>
      </c>
      <c r="F161" s="175" t="s">
        <v>649</v>
      </c>
      <c r="G161" s="16"/>
      <c r="H161" s="16"/>
      <c r="I161" s="784"/>
    </row>
    <row r="162" spans="1:9" ht="15.75">
      <c r="A162" s="54" t="s">
        <v>265</v>
      </c>
      <c r="B162" s="10">
        <v>2901</v>
      </c>
      <c r="C162" s="11" t="s">
        <v>266</v>
      </c>
      <c r="D162" s="344" t="s">
        <v>427</v>
      </c>
      <c r="E162" s="10">
        <v>1</v>
      </c>
      <c r="F162" s="149" t="s">
        <v>649</v>
      </c>
      <c r="G162" s="10"/>
      <c r="H162" s="10"/>
      <c r="I162" s="782"/>
    </row>
    <row r="163" spans="1:9" ht="15.75">
      <c r="A163" s="55" t="s">
        <v>265</v>
      </c>
      <c r="B163" s="22">
        <v>2902</v>
      </c>
      <c r="C163" s="23" t="s">
        <v>267</v>
      </c>
      <c r="D163" s="327" t="s">
        <v>420</v>
      </c>
      <c r="E163" s="22">
        <v>2</v>
      </c>
      <c r="F163" s="38" t="s">
        <v>648</v>
      </c>
      <c r="G163" s="22">
        <v>1</v>
      </c>
      <c r="H163" s="163" t="s">
        <v>465</v>
      </c>
      <c r="I163" s="372"/>
    </row>
    <row r="164" spans="1:9" ht="15.75">
      <c r="A164" s="55" t="s">
        <v>265</v>
      </c>
      <c r="B164" s="22">
        <v>2903</v>
      </c>
      <c r="C164" s="23" t="s">
        <v>268</v>
      </c>
      <c r="D164" s="327" t="s">
        <v>443</v>
      </c>
      <c r="E164" s="22">
        <v>3</v>
      </c>
      <c r="F164" s="22" t="s">
        <v>650</v>
      </c>
      <c r="G164" s="22">
        <v>1</v>
      </c>
      <c r="H164" s="163" t="s">
        <v>465</v>
      </c>
      <c r="I164" s="372"/>
    </row>
    <row r="165" spans="1:9" ht="16.5" thickBot="1">
      <c r="A165" s="485" t="s">
        <v>265</v>
      </c>
      <c r="B165" s="16">
        <v>2904</v>
      </c>
      <c r="C165" s="17" t="s">
        <v>269</v>
      </c>
      <c r="D165" s="335" t="s">
        <v>420</v>
      </c>
      <c r="E165" s="16">
        <v>2</v>
      </c>
      <c r="F165" s="175" t="s">
        <v>648</v>
      </c>
      <c r="G165" s="16">
        <v>1</v>
      </c>
      <c r="H165" s="483" t="s">
        <v>465</v>
      </c>
      <c r="I165" s="377"/>
    </row>
    <row r="166" spans="1:9" ht="15.75">
      <c r="A166" s="264" t="s">
        <v>270</v>
      </c>
      <c r="B166" s="10">
        <v>3001</v>
      </c>
      <c r="C166" s="11" t="s">
        <v>271</v>
      </c>
      <c r="D166" s="344" t="s">
        <v>427</v>
      </c>
      <c r="E166" s="10">
        <v>1</v>
      </c>
      <c r="F166" s="149" t="s">
        <v>649</v>
      </c>
      <c r="G166" s="10"/>
      <c r="H166" s="10"/>
      <c r="I166" s="782"/>
    </row>
    <row r="167" spans="1:9" ht="16.5" thickBot="1">
      <c r="A167" s="482" t="s">
        <v>270</v>
      </c>
      <c r="B167" s="16">
        <v>3002</v>
      </c>
      <c r="C167" s="17" t="s">
        <v>273</v>
      </c>
      <c r="D167" s="335" t="s">
        <v>410</v>
      </c>
      <c r="E167" s="16">
        <v>2</v>
      </c>
      <c r="F167" s="175" t="s">
        <v>648</v>
      </c>
      <c r="G167" s="16">
        <v>1</v>
      </c>
      <c r="H167" s="483" t="s">
        <v>465</v>
      </c>
      <c r="I167" s="377"/>
    </row>
    <row r="168" spans="1:9" ht="15.75">
      <c r="A168" s="54" t="s">
        <v>274</v>
      </c>
      <c r="B168" s="10">
        <v>3101</v>
      </c>
      <c r="C168" s="11" t="s">
        <v>275</v>
      </c>
      <c r="D168" s="344" t="s">
        <v>427</v>
      </c>
      <c r="E168" s="10">
        <v>3</v>
      </c>
      <c r="F168" s="10" t="s">
        <v>650</v>
      </c>
      <c r="G168" s="10"/>
      <c r="H168" s="10"/>
      <c r="I168" s="782"/>
    </row>
    <row r="169" spans="1:9" ht="15.75">
      <c r="A169" s="55" t="s">
        <v>276</v>
      </c>
      <c r="B169" s="22">
        <v>3102</v>
      </c>
      <c r="C169" s="23" t="s">
        <v>277</v>
      </c>
      <c r="D169" s="327" t="s">
        <v>437</v>
      </c>
      <c r="E169" s="22">
        <v>3</v>
      </c>
      <c r="F169" s="22" t="s">
        <v>650</v>
      </c>
      <c r="G169" s="22"/>
      <c r="H169" s="22"/>
      <c r="I169" s="372"/>
    </row>
    <row r="170" spans="1:9" ht="15.75">
      <c r="A170" s="55" t="s">
        <v>278</v>
      </c>
      <c r="B170" s="22">
        <v>3103</v>
      </c>
      <c r="C170" s="23" t="s">
        <v>279</v>
      </c>
      <c r="D170" s="327" t="s">
        <v>449</v>
      </c>
      <c r="E170" s="22">
        <v>2</v>
      </c>
      <c r="F170" s="38" t="s">
        <v>648</v>
      </c>
      <c r="G170" s="22">
        <v>1</v>
      </c>
      <c r="H170" s="163" t="s">
        <v>465</v>
      </c>
      <c r="I170" s="372"/>
    </row>
    <row r="171" spans="1:9" ht="16.5" thickBot="1">
      <c r="A171" s="485" t="s">
        <v>278</v>
      </c>
      <c r="B171" s="16">
        <v>3104</v>
      </c>
      <c r="C171" s="17" t="s">
        <v>280</v>
      </c>
      <c r="D171" s="335" t="s">
        <v>426</v>
      </c>
      <c r="E171" s="16">
        <v>1</v>
      </c>
      <c r="F171" s="175" t="s">
        <v>649</v>
      </c>
      <c r="G171" s="16"/>
      <c r="H171" s="16"/>
      <c r="I171" s="377"/>
    </row>
    <row r="172" spans="1:9" ht="15.75">
      <c r="A172" s="54" t="s">
        <v>281</v>
      </c>
      <c r="B172" s="10">
        <v>3201</v>
      </c>
      <c r="C172" s="11" t="s">
        <v>282</v>
      </c>
      <c r="D172" s="808" t="s">
        <v>438</v>
      </c>
      <c r="E172" s="10">
        <v>1</v>
      </c>
      <c r="F172" s="149" t="s">
        <v>649</v>
      </c>
      <c r="G172" s="10">
        <v>1</v>
      </c>
      <c r="H172" s="486" t="s">
        <v>465</v>
      </c>
      <c r="I172" s="785"/>
    </row>
    <row r="173" spans="1:9" ht="15.75">
      <c r="A173" s="55" t="s">
        <v>281</v>
      </c>
      <c r="B173" s="22">
        <v>3202</v>
      </c>
      <c r="C173" s="23" t="s">
        <v>283</v>
      </c>
      <c r="D173" s="807" t="s">
        <v>438</v>
      </c>
      <c r="E173" s="22">
        <v>1</v>
      </c>
      <c r="F173" s="38" t="s">
        <v>649</v>
      </c>
      <c r="G173" s="22">
        <v>1</v>
      </c>
      <c r="H173" s="163" t="s">
        <v>465</v>
      </c>
      <c r="I173" s="771"/>
    </row>
    <row r="174" spans="1:9" ht="15.75">
      <c r="A174" s="55" t="s">
        <v>281</v>
      </c>
      <c r="B174" s="22">
        <v>3203</v>
      </c>
      <c r="C174" s="23" t="s">
        <v>284</v>
      </c>
      <c r="D174" s="807" t="s">
        <v>455</v>
      </c>
      <c r="E174" s="22">
        <v>1</v>
      </c>
      <c r="F174" s="38" t="s">
        <v>649</v>
      </c>
      <c r="G174" s="22">
        <v>1</v>
      </c>
      <c r="H174" s="163" t="s">
        <v>465</v>
      </c>
      <c r="I174" s="771"/>
    </row>
    <row r="175" spans="1:9" ht="15.75">
      <c r="A175" s="55" t="s">
        <v>281</v>
      </c>
      <c r="B175" s="22">
        <v>3204</v>
      </c>
      <c r="C175" s="23" t="s">
        <v>285</v>
      </c>
      <c r="D175" s="807" t="s">
        <v>438</v>
      </c>
      <c r="E175" s="22">
        <v>1</v>
      </c>
      <c r="F175" s="38" t="s">
        <v>649</v>
      </c>
      <c r="G175" s="22">
        <v>1</v>
      </c>
      <c r="H175" s="163" t="s">
        <v>465</v>
      </c>
      <c r="I175" s="771"/>
    </row>
    <row r="176" spans="1:9" ht="15.75">
      <c r="A176" s="55" t="s">
        <v>281</v>
      </c>
      <c r="B176" s="22">
        <v>3205</v>
      </c>
      <c r="C176" s="23" t="s">
        <v>286</v>
      </c>
      <c r="D176" s="807" t="s">
        <v>455</v>
      </c>
      <c r="E176" s="22">
        <v>1</v>
      </c>
      <c r="F176" s="38" t="s">
        <v>649</v>
      </c>
      <c r="G176" s="22">
        <v>1</v>
      </c>
      <c r="H176" s="163" t="s">
        <v>465</v>
      </c>
      <c r="I176" s="771"/>
    </row>
    <row r="177" spans="1:9" ht="15.75">
      <c r="A177" s="55" t="s">
        <v>281</v>
      </c>
      <c r="B177" s="22">
        <v>3206</v>
      </c>
      <c r="C177" s="23" t="s">
        <v>287</v>
      </c>
      <c r="D177" s="807" t="s">
        <v>455</v>
      </c>
      <c r="E177" s="22">
        <v>1</v>
      </c>
      <c r="F177" s="38" t="s">
        <v>649</v>
      </c>
      <c r="G177" s="22"/>
      <c r="H177" s="22"/>
      <c r="I177" s="771"/>
    </row>
    <row r="178" spans="1:9" ht="15.75">
      <c r="A178" s="55" t="s">
        <v>281</v>
      </c>
      <c r="B178" s="22">
        <v>3207</v>
      </c>
      <c r="C178" s="23" t="s">
        <v>288</v>
      </c>
      <c r="D178" s="327" t="s">
        <v>427</v>
      </c>
      <c r="E178" s="22">
        <v>1</v>
      </c>
      <c r="F178" s="38" t="s">
        <v>649</v>
      </c>
      <c r="G178" s="22"/>
      <c r="H178" s="22"/>
      <c r="I178" s="771"/>
    </row>
    <row r="179" spans="1:9" ht="15.75">
      <c r="A179" s="55" t="s">
        <v>281</v>
      </c>
      <c r="B179" s="22">
        <v>3208</v>
      </c>
      <c r="C179" s="23" t="s">
        <v>289</v>
      </c>
      <c r="D179" s="327" t="s">
        <v>430</v>
      </c>
      <c r="E179" s="22">
        <v>3</v>
      </c>
      <c r="F179" s="22" t="s">
        <v>650</v>
      </c>
      <c r="G179" s="22">
        <v>1</v>
      </c>
      <c r="H179" s="163" t="s">
        <v>465</v>
      </c>
      <c r="I179" s="771"/>
    </row>
    <row r="180" spans="1:9" ht="15.75">
      <c r="A180" s="55" t="s">
        <v>281</v>
      </c>
      <c r="B180" s="22">
        <v>3209</v>
      </c>
      <c r="C180" s="23" t="s">
        <v>290</v>
      </c>
      <c r="D180" s="327" t="s">
        <v>430</v>
      </c>
      <c r="E180" s="22">
        <v>1</v>
      </c>
      <c r="F180" s="38" t="s">
        <v>649</v>
      </c>
      <c r="G180" s="22">
        <v>1</v>
      </c>
      <c r="H180" s="163" t="s">
        <v>465</v>
      </c>
      <c r="I180" s="771"/>
    </row>
    <row r="181" spans="1:9" ht="15.75">
      <c r="A181" s="55" t="s">
        <v>281</v>
      </c>
      <c r="B181" s="22">
        <v>3210</v>
      </c>
      <c r="C181" s="23" t="s">
        <v>291</v>
      </c>
      <c r="D181" s="327" t="s">
        <v>432</v>
      </c>
      <c r="E181" s="22">
        <v>1</v>
      </c>
      <c r="F181" s="38" t="s">
        <v>649</v>
      </c>
      <c r="G181" s="22">
        <v>1</v>
      </c>
      <c r="H181" s="163" t="s">
        <v>465</v>
      </c>
      <c r="I181" s="771"/>
    </row>
    <row r="182" spans="1:9" ht="15.75">
      <c r="A182" s="55" t="s">
        <v>281</v>
      </c>
      <c r="B182" s="22">
        <v>3211</v>
      </c>
      <c r="C182" s="23" t="s">
        <v>292</v>
      </c>
      <c r="D182" s="327" t="s">
        <v>440</v>
      </c>
      <c r="E182" s="22">
        <v>2</v>
      </c>
      <c r="F182" s="38" t="s">
        <v>648</v>
      </c>
      <c r="G182" s="22"/>
      <c r="H182" s="22"/>
      <c r="I182" s="771"/>
    </row>
    <row r="183" spans="1:9" ht="16.5" thickBot="1">
      <c r="A183" s="485" t="s">
        <v>281</v>
      </c>
      <c r="B183" s="16">
        <v>3212</v>
      </c>
      <c r="C183" s="17" t="s">
        <v>293</v>
      </c>
      <c r="D183" s="335" t="s">
        <v>410</v>
      </c>
      <c r="E183" s="16">
        <v>2</v>
      </c>
      <c r="F183" s="175" t="s">
        <v>648</v>
      </c>
      <c r="G183" s="16">
        <v>1</v>
      </c>
      <c r="H183" s="483" t="s">
        <v>465</v>
      </c>
      <c r="I183" s="790" t="s">
        <v>654</v>
      </c>
    </row>
    <row r="184" spans="1:9" ht="15.75">
      <c r="A184" s="54" t="s">
        <v>294</v>
      </c>
      <c r="B184" s="10">
        <v>3301</v>
      </c>
      <c r="C184" s="11" t="s">
        <v>295</v>
      </c>
      <c r="D184" s="344" t="s">
        <v>427</v>
      </c>
      <c r="E184" s="10">
        <v>1</v>
      </c>
      <c r="F184" s="149" t="s">
        <v>649</v>
      </c>
      <c r="G184" s="10"/>
      <c r="H184" s="10"/>
      <c r="I184" s="782"/>
    </row>
    <row r="185" spans="1:9" ht="16.5" thickBot="1">
      <c r="A185" s="485" t="s">
        <v>294</v>
      </c>
      <c r="B185" s="16">
        <v>3302</v>
      </c>
      <c r="C185" s="17" t="s">
        <v>296</v>
      </c>
      <c r="D185" s="335" t="s">
        <v>437</v>
      </c>
      <c r="E185" s="16">
        <v>2</v>
      </c>
      <c r="F185" s="175" t="s">
        <v>648</v>
      </c>
      <c r="G185" s="16">
        <v>1</v>
      </c>
      <c r="H185" s="483" t="s">
        <v>465</v>
      </c>
      <c r="I185" s="377"/>
    </row>
    <row r="186" spans="1:9" ht="15.75">
      <c r="A186" s="54" t="s">
        <v>297</v>
      </c>
      <c r="B186" s="148">
        <v>3401</v>
      </c>
      <c r="C186" s="239" t="s">
        <v>298</v>
      </c>
      <c r="D186" s="344" t="s">
        <v>427</v>
      </c>
      <c r="E186" s="148">
        <v>1</v>
      </c>
      <c r="F186" s="149" t="s">
        <v>649</v>
      </c>
      <c r="G186" s="148"/>
      <c r="H186" s="148"/>
      <c r="I186" s="782"/>
    </row>
    <row r="187" spans="1:9" ht="15.75">
      <c r="A187" s="55" t="s">
        <v>297</v>
      </c>
      <c r="B187" s="39">
        <v>3402</v>
      </c>
      <c r="C187" s="228" t="s">
        <v>299</v>
      </c>
      <c r="D187" s="327" t="s">
        <v>449</v>
      </c>
      <c r="E187" s="39">
        <v>3</v>
      </c>
      <c r="F187" s="22" t="s">
        <v>650</v>
      </c>
      <c r="G187" s="39"/>
      <c r="H187" s="39"/>
      <c r="I187" s="372"/>
    </row>
    <row r="188" spans="1:9" ht="15.75">
      <c r="A188" s="55" t="s">
        <v>297</v>
      </c>
      <c r="B188" s="39">
        <v>3403</v>
      </c>
      <c r="C188" s="228" t="s">
        <v>300</v>
      </c>
      <c r="D188" s="327" t="s">
        <v>429</v>
      </c>
      <c r="E188" s="39">
        <v>2</v>
      </c>
      <c r="F188" s="38" t="s">
        <v>648</v>
      </c>
      <c r="G188" s="39"/>
      <c r="H188" s="39"/>
      <c r="I188" s="372"/>
    </row>
    <row r="189" spans="1:9" ht="15.75">
      <c r="A189" s="55" t="s">
        <v>297</v>
      </c>
      <c r="B189" s="39">
        <v>3404</v>
      </c>
      <c r="C189" s="228" t="s">
        <v>301</v>
      </c>
      <c r="D189" s="327" t="s">
        <v>437</v>
      </c>
      <c r="E189" s="39">
        <v>1</v>
      </c>
      <c r="F189" s="38" t="s">
        <v>649</v>
      </c>
      <c r="G189" s="39"/>
      <c r="H189" s="39"/>
      <c r="I189" s="372"/>
    </row>
    <row r="190" spans="1:9" ht="16.5" thickBot="1">
      <c r="A190" s="232" t="s">
        <v>297</v>
      </c>
      <c r="B190" s="195">
        <v>3405</v>
      </c>
      <c r="C190" s="233" t="s">
        <v>302</v>
      </c>
      <c r="D190" s="335" t="s">
        <v>447</v>
      </c>
      <c r="E190" s="195">
        <v>1</v>
      </c>
      <c r="F190" s="175" t="s">
        <v>649</v>
      </c>
      <c r="G190" s="195"/>
      <c r="H190" s="195"/>
      <c r="I190" s="377"/>
    </row>
    <row r="191" spans="1:9" ht="16.5" thickBot="1">
      <c r="A191" s="243" t="s">
        <v>303</v>
      </c>
      <c r="B191" s="244">
        <v>3501</v>
      </c>
      <c r="C191" s="245" t="s">
        <v>304</v>
      </c>
      <c r="D191" s="340" t="s">
        <v>427</v>
      </c>
      <c r="E191" s="244">
        <v>1</v>
      </c>
      <c r="F191" s="582" t="s">
        <v>649</v>
      </c>
      <c r="G191" s="244"/>
      <c r="H191" s="244"/>
      <c r="I191" s="269"/>
    </row>
    <row r="192" spans="1:9" ht="16.5" thickBot="1">
      <c r="A192" s="166" t="s">
        <v>305</v>
      </c>
      <c r="B192" s="777">
        <v>3601</v>
      </c>
      <c r="C192" s="778" t="s">
        <v>306</v>
      </c>
      <c r="D192" s="779" t="s">
        <v>427</v>
      </c>
      <c r="E192" s="777">
        <v>1</v>
      </c>
      <c r="F192" s="75" t="s">
        <v>649</v>
      </c>
      <c r="G192" s="777"/>
      <c r="H192" s="777"/>
      <c r="I192" s="795"/>
    </row>
    <row r="193" spans="1:9" ht="15.75">
      <c r="A193" s="210" t="s">
        <v>307</v>
      </c>
      <c r="B193" s="149">
        <v>3701</v>
      </c>
      <c r="C193" s="176" t="s">
        <v>308</v>
      </c>
      <c r="D193" s="344" t="s">
        <v>427</v>
      </c>
      <c r="E193" s="149">
        <v>1</v>
      </c>
      <c r="F193" s="149" t="s">
        <v>649</v>
      </c>
      <c r="G193" s="149"/>
      <c r="H193" s="149"/>
      <c r="I193" s="783"/>
    </row>
    <row r="194" spans="1:9" ht="15.75">
      <c r="A194" s="152" t="s">
        <v>307</v>
      </c>
      <c r="B194" s="38">
        <v>3702</v>
      </c>
      <c r="C194" s="43" t="s">
        <v>310</v>
      </c>
      <c r="D194" s="327" t="s">
        <v>427</v>
      </c>
      <c r="E194" s="38">
        <v>1</v>
      </c>
      <c r="F194" s="38" t="s">
        <v>649</v>
      </c>
      <c r="G194" s="38"/>
      <c r="H194" s="38"/>
      <c r="I194" s="769"/>
    </row>
    <row r="195" spans="1:9" ht="15.75">
      <c r="A195" s="152" t="s">
        <v>307</v>
      </c>
      <c r="B195" s="38">
        <v>3703</v>
      </c>
      <c r="C195" s="43" t="s">
        <v>311</v>
      </c>
      <c r="D195" s="331" t="s">
        <v>455</v>
      </c>
      <c r="E195" s="38">
        <v>1</v>
      </c>
      <c r="F195" s="38" t="s">
        <v>649</v>
      </c>
      <c r="G195" s="38"/>
      <c r="H195" s="38"/>
      <c r="I195" s="769"/>
    </row>
    <row r="196" spans="1:9" ht="15.75">
      <c r="A196" s="152" t="s">
        <v>307</v>
      </c>
      <c r="B196" s="38">
        <v>3704</v>
      </c>
      <c r="C196" s="43" t="s">
        <v>312</v>
      </c>
      <c r="D196" s="327" t="s">
        <v>427</v>
      </c>
      <c r="E196" s="38">
        <v>1</v>
      </c>
      <c r="F196" s="38" t="s">
        <v>649</v>
      </c>
      <c r="G196" s="38"/>
      <c r="H196" s="38"/>
      <c r="I196" s="769"/>
    </row>
    <row r="197" spans="1:9" ht="15.75">
      <c r="A197" s="152" t="s">
        <v>307</v>
      </c>
      <c r="B197" s="38">
        <v>3705</v>
      </c>
      <c r="C197" s="43" t="s">
        <v>313</v>
      </c>
      <c r="D197" s="327" t="s">
        <v>440</v>
      </c>
      <c r="E197" s="38">
        <v>2</v>
      </c>
      <c r="F197" s="38" t="s">
        <v>648</v>
      </c>
      <c r="G197" s="38"/>
      <c r="H197" s="38"/>
      <c r="I197" s="769"/>
    </row>
    <row r="198" spans="1:9" ht="16.5" thickBot="1">
      <c r="A198" s="80" t="s">
        <v>307</v>
      </c>
      <c r="B198" s="175">
        <v>3706</v>
      </c>
      <c r="C198" s="82" t="s">
        <v>314</v>
      </c>
      <c r="D198" s="335" t="s">
        <v>440</v>
      </c>
      <c r="E198" s="175">
        <v>1</v>
      </c>
      <c r="F198" s="175" t="s">
        <v>649</v>
      </c>
      <c r="G198" s="175"/>
      <c r="H198" s="175"/>
      <c r="I198" s="792"/>
    </row>
    <row r="199" spans="1:9" ht="15.75">
      <c r="A199" s="54" t="s">
        <v>315</v>
      </c>
      <c r="B199" s="10">
        <v>3801</v>
      </c>
      <c r="C199" s="11" t="s">
        <v>316</v>
      </c>
      <c r="D199" s="344" t="s">
        <v>430</v>
      </c>
      <c r="E199" s="10">
        <v>1</v>
      </c>
      <c r="F199" s="149" t="s">
        <v>649</v>
      </c>
      <c r="G199" s="10">
        <v>1</v>
      </c>
      <c r="H199" s="486" t="s">
        <v>465</v>
      </c>
      <c r="I199" s="782"/>
    </row>
    <row r="200" spans="1:9" ht="15.75">
      <c r="A200" s="55" t="s">
        <v>315</v>
      </c>
      <c r="B200" s="22">
        <v>3802</v>
      </c>
      <c r="C200" s="23" t="s">
        <v>317</v>
      </c>
      <c r="D200" s="327" t="s">
        <v>427</v>
      </c>
      <c r="E200" s="22">
        <v>1</v>
      </c>
      <c r="F200" s="38" t="s">
        <v>649</v>
      </c>
      <c r="G200" s="22"/>
      <c r="H200" s="22"/>
      <c r="I200" s="372"/>
    </row>
    <row r="201" spans="1:9" ht="15.75">
      <c r="A201" s="55" t="s">
        <v>315</v>
      </c>
      <c r="B201" s="22">
        <v>3803</v>
      </c>
      <c r="C201" s="23" t="s">
        <v>318</v>
      </c>
      <c r="D201" s="327" t="s">
        <v>427</v>
      </c>
      <c r="E201" s="22">
        <v>1</v>
      </c>
      <c r="F201" s="38" t="s">
        <v>649</v>
      </c>
      <c r="G201" s="22"/>
      <c r="H201" s="22"/>
      <c r="I201" s="372"/>
    </row>
    <row r="202" spans="1:9" ht="16.5" thickBot="1">
      <c r="A202" s="143" t="s">
        <v>319</v>
      </c>
      <c r="B202" s="18">
        <v>3804</v>
      </c>
      <c r="C202" s="82" t="s">
        <v>320</v>
      </c>
      <c r="D202" s="335" t="s">
        <v>410</v>
      </c>
      <c r="E202" s="16">
        <v>2</v>
      </c>
      <c r="F202" s="175" t="s">
        <v>648</v>
      </c>
      <c r="G202" s="16">
        <v>1</v>
      </c>
      <c r="H202" s="483" t="s">
        <v>465</v>
      </c>
      <c r="I202" s="377"/>
    </row>
    <row r="203" spans="1:9" ht="16.5" thickBot="1">
      <c r="A203" s="243" t="s">
        <v>321</v>
      </c>
      <c r="B203" s="244">
        <v>3901</v>
      </c>
      <c r="C203" s="245" t="s">
        <v>322</v>
      </c>
      <c r="D203" s="642" t="s">
        <v>455</v>
      </c>
      <c r="E203" s="244">
        <v>3</v>
      </c>
      <c r="F203" s="244" t="s">
        <v>650</v>
      </c>
      <c r="G203" s="244">
        <v>1</v>
      </c>
      <c r="H203" s="266" t="s">
        <v>465</v>
      </c>
      <c r="I203" s="269"/>
    </row>
    <row r="204" spans="1:9" ht="15.75">
      <c r="A204" s="54" t="s">
        <v>323</v>
      </c>
      <c r="B204" s="10">
        <v>4001</v>
      </c>
      <c r="C204" s="11" t="s">
        <v>324</v>
      </c>
      <c r="D204" s="344" t="s">
        <v>413</v>
      </c>
      <c r="E204" s="10">
        <v>1</v>
      </c>
      <c r="F204" s="149" t="s">
        <v>649</v>
      </c>
      <c r="G204" s="10"/>
      <c r="H204" s="10"/>
      <c r="I204" s="782"/>
    </row>
    <row r="205" spans="1:9" ht="16.5" thickBot="1">
      <c r="A205" s="485" t="s">
        <v>323</v>
      </c>
      <c r="B205" s="16">
        <v>4002</v>
      </c>
      <c r="C205" s="17" t="s">
        <v>325</v>
      </c>
      <c r="D205" s="335" t="s">
        <v>410</v>
      </c>
      <c r="E205" s="16">
        <v>2</v>
      </c>
      <c r="F205" s="175" t="s">
        <v>648</v>
      </c>
      <c r="G205" s="16">
        <v>1</v>
      </c>
      <c r="H205" s="483" t="s">
        <v>465</v>
      </c>
      <c r="I205" s="377"/>
    </row>
    <row r="206" spans="1:9" ht="15.75">
      <c r="A206" s="157" t="s">
        <v>326</v>
      </c>
      <c r="B206" s="31">
        <v>4101</v>
      </c>
      <c r="C206" s="164" t="s">
        <v>327</v>
      </c>
      <c r="D206" s="766" t="s">
        <v>430</v>
      </c>
      <c r="E206" s="31">
        <v>1</v>
      </c>
      <c r="F206" s="30" t="s">
        <v>649</v>
      </c>
      <c r="G206" s="31"/>
      <c r="H206" s="31"/>
      <c r="I206" s="370"/>
    </row>
    <row r="207" spans="1:9" ht="15.75">
      <c r="A207" s="55" t="s">
        <v>326</v>
      </c>
      <c r="B207" s="22">
        <v>4102</v>
      </c>
      <c r="C207" s="23" t="s">
        <v>329</v>
      </c>
      <c r="D207" s="327" t="s">
        <v>427</v>
      </c>
      <c r="E207" s="22">
        <v>1</v>
      </c>
      <c r="F207" s="38" t="s">
        <v>649</v>
      </c>
      <c r="G207" s="22"/>
      <c r="H207" s="22"/>
      <c r="I207" s="372"/>
    </row>
    <row r="208" spans="1:9" ht="15.75">
      <c r="A208" s="55" t="s">
        <v>326</v>
      </c>
      <c r="B208" s="22">
        <v>4103</v>
      </c>
      <c r="C208" s="23" t="s">
        <v>330</v>
      </c>
      <c r="D208" s="331" t="s">
        <v>438</v>
      </c>
      <c r="E208" s="22">
        <v>3</v>
      </c>
      <c r="F208" s="22" t="s">
        <v>650</v>
      </c>
      <c r="G208" s="22">
        <v>1</v>
      </c>
      <c r="H208" s="163" t="s">
        <v>465</v>
      </c>
      <c r="I208" s="372"/>
    </row>
    <row r="209" spans="1:9" ht="15.75">
      <c r="A209" s="55" t="s">
        <v>326</v>
      </c>
      <c r="B209" s="22">
        <v>4104</v>
      </c>
      <c r="C209" s="23" t="s">
        <v>331</v>
      </c>
      <c r="D209" s="331" t="s">
        <v>455</v>
      </c>
      <c r="E209" s="22">
        <v>1</v>
      </c>
      <c r="F209" s="38" t="s">
        <v>649</v>
      </c>
      <c r="G209" s="22"/>
      <c r="H209" s="22"/>
      <c r="I209" s="372"/>
    </row>
    <row r="210" spans="1:9" ht="16.5" thickBot="1">
      <c r="A210" s="487" t="s">
        <v>326</v>
      </c>
      <c r="B210" s="51">
        <v>4105</v>
      </c>
      <c r="C210" s="93" t="s">
        <v>332</v>
      </c>
      <c r="D210" s="640" t="s">
        <v>421</v>
      </c>
      <c r="E210" s="51">
        <v>1</v>
      </c>
      <c r="F210" s="49" t="s">
        <v>649</v>
      </c>
      <c r="G210" s="51"/>
      <c r="H210" s="51"/>
      <c r="I210" s="796"/>
    </row>
    <row r="211" spans="1:9" ht="15.75">
      <c r="A211" s="54" t="s">
        <v>333</v>
      </c>
      <c r="B211" s="10">
        <v>4201</v>
      </c>
      <c r="C211" s="282" t="s">
        <v>334</v>
      </c>
      <c r="D211" s="344" t="s">
        <v>410</v>
      </c>
      <c r="E211" s="283">
        <v>2</v>
      </c>
      <c r="F211" s="149" t="s">
        <v>648</v>
      </c>
      <c r="G211" s="283">
        <v>1</v>
      </c>
      <c r="H211" s="486" t="s">
        <v>465</v>
      </c>
      <c r="I211" s="752"/>
    </row>
    <row r="212" spans="1:9" ht="15.75">
      <c r="A212" s="55" t="s">
        <v>333</v>
      </c>
      <c r="B212" s="22">
        <v>4202</v>
      </c>
      <c r="C212" s="286" t="s">
        <v>335</v>
      </c>
      <c r="D212" s="334" t="s">
        <v>456</v>
      </c>
      <c r="E212" s="287">
        <v>2</v>
      </c>
      <c r="F212" s="38" t="s">
        <v>648</v>
      </c>
      <c r="G212" s="287">
        <v>1</v>
      </c>
      <c r="H212" s="163" t="s">
        <v>465</v>
      </c>
      <c r="I212" s="753"/>
    </row>
    <row r="213" spans="1:9" ht="15.75">
      <c r="A213" s="55" t="s">
        <v>333</v>
      </c>
      <c r="B213" s="290">
        <v>4203</v>
      </c>
      <c r="C213" s="291" t="s">
        <v>336</v>
      </c>
      <c r="D213" s="331" t="s">
        <v>455</v>
      </c>
      <c r="E213" s="290">
        <v>1</v>
      </c>
      <c r="F213" s="38" t="s">
        <v>649</v>
      </c>
      <c r="G213" s="290">
        <v>1</v>
      </c>
      <c r="H213" s="163" t="s">
        <v>465</v>
      </c>
      <c r="I213" s="775"/>
    </row>
    <row r="214" spans="1:9" ht="15.75">
      <c r="A214" s="55" t="s">
        <v>333</v>
      </c>
      <c r="B214" s="290">
        <v>4204</v>
      </c>
      <c r="C214" s="293" t="s">
        <v>337</v>
      </c>
      <c r="D214" s="331" t="s">
        <v>438</v>
      </c>
      <c r="E214" s="290">
        <v>1</v>
      </c>
      <c r="F214" s="38" t="s">
        <v>649</v>
      </c>
      <c r="G214" s="290">
        <v>1</v>
      </c>
      <c r="H214" s="163" t="s">
        <v>465</v>
      </c>
      <c r="I214" s="775"/>
    </row>
    <row r="215" spans="1:9" ht="15.75">
      <c r="A215" s="55" t="s">
        <v>333</v>
      </c>
      <c r="B215" s="287">
        <v>4205</v>
      </c>
      <c r="C215" s="286" t="s">
        <v>338</v>
      </c>
      <c r="D215" s="327" t="s">
        <v>430</v>
      </c>
      <c r="E215" s="287">
        <v>1</v>
      </c>
      <c r="F215" s="38" t="s">
        <v>649</v>
      </c>
      <c r="G215" s="287">
        <v>1</v>
      </c>
      <c r="H215" s="163" t="s">
        <v>465</v>
      </c>
      <c r="I215" s="753"/>
    </row>
    <row r="216" spans="1:9" ht="15.75">
      <c r="A216" s="55" t="s">
        <v>333</v>
      </c>
      <c r="B216" s="290">
        <v>4206</v>
      </c>
      <c r="C216" s="295" t="s">
        <v>339</v>
      </c>
      <c r="D216" s="327" t="s">
        <v>430</v>
      </c>
      <c r="E216" s="287">
        <v>1</v>
      </c>
      <c r="F216" s="38" t="s">
        <v>649</v>
      </c>
      <c r="G216" s="287">
        <v>1</v>
      </c>
      <c r="H216" s="163" t="s">
        <v>465</v>
      </c>
      <c r="I216" s="753"/>
    </row>
    <row r="217" spans="1:9" ht="15.75">
      <c r="A217" s="55" t="s">
        <v>333</v>
      </c>
      <c r="B217" s="290">
        <v>4207</v>
      </c>
      <c r="C217" s="286" t="s">
        <v>340</v>
      </c>
      <c r="D217" s="327" t="s">
        <v>430</v>
      </c>
      <c r="E217" s="287">
        <v>1</v>
      </c>
      <c r="F217" s="38" t="s">
        <v>649</v>
      </c>
      <c r="G217" s="287">
        <v>1</v>
      </c>
      <c r="H217" s="163" t="s">
        <v>465</v>
      </c>
      <c r="I217" s="753"/>
    </row>
    <row r="218" spans="1:9" ht="15.75">
      <c r="A218" s="55" t="s">
        <v>333</v>
      </c>
      <c r="B218" s="290">
        <v>4208</v>
      </c>
      <c r="C218" s="286" t="s">
        <v>341</v>
      </c>
      <c r="D218" s="327" t="s">
        <v>430</v>
      </c>
      <c r="E218" s="287">
        <v>3</v>
      </c>
      <c r="F218" s="22" t="s">
        <v>650</v>
      </c>
      <c r="G218" s="287">
        <v>1</v>
      </c>
      <c r="H218" s="163" t="s">
        <v>465</v>
      </c>
      <c r="I218" s="753"/>
    </row>
    <row r="219" spans="1:9" ht="16.5" thickBot="1">
      <c r="A219" s="485" t="s">
        <v>333</v>
      </c>
      <c r="B219" s="296">
        <v>4209</v>
      </c>
      <c r="C219" s="297" t="s">
        <v>342</v>
      </c>
      <c r="D219" s="335" t="s">
        <v>427</v>
      </c>
      <c r="E219" s="296">
        <v>1</v>
      </c>
      <c r="F219" s="175" t="s">
        <v>649</v>
      </c>
      <c r="G219" s="296"/>
      <c r="H219" s="296"/>
      <c r="I219" s="797"/>
    </row>
    <row r="220" spans="1:9" ht="16.5" thickBot="1">
      <c r="A220" s="166" t="s">
        <v>343</v>
      </c>
      <c r="B220" s="777">
        <v>4301</v>
      </c>
      <c r="C220" s="778" t="s">
        <v>344</v>
      </c>
      <c r="D220" s="779" t="s">
        <v>427</v>
      </c>
      <c r="E220" s="777">
        <v>3</v>
      </c>
      <c r="F220" s="777" t="s">
        <v>650</v>
      </c>
      <c r="G220" s="777">
        <v>1</v>
      </c>
      <c r="H220" s="488" t="s">
        <v>465</v>
      </c>
      <c r="I220" s="795"/>
    </row>
    <row r="221" spans="1:9" ht="15.75">
      <c r="A221" s="54" t="s">
        <v>345</v>
      </c>
      <c r="B221" s="10">
        <v>4401</v>
      </c>
      <c r="C221" s="11" t="s">
        <v>346</v>
      </c>
      <c r="D221" s="344" t="s">
        <v>421</v>
      </c>
      <c r="E221" s="10">
        <v>1</v>
      </c>
      <c r="F221" s="149" t="s">
        <v>649</v>
      </c>
      <c r="G221" s="10">
        <v>1</v>
      </c>
      <c r="H221" s="486" t="s">
        <v>465</v>
      </c>
      <c r="I221" s="782"/>
    </row>
    <row r="222" spans="1:9" ht="15.75">
      <c r="A222" s="55" t="s">
        <v>345</v>
      </c>
      <c r="B222" s="22">
        <v>4402</v>
      </c>
      <c r="C222" s="23" t="s">
        <v>347</v>
      </c>
      <c r="D222" s="327" t="s">
        <v>437</v>
      </c>
      <c r="E222" s="22">
        <v>3</v>
      </c>
      <c r="F222" s="22" t="s">
        <v>650</v>
      </c>
      <c r="G222" s="22">
        <v>1</v>
      </c>
      <c r="H222" s="163" t="s">
        <v>465</v>
      </c>
      <c r="I222" s="372"/>
    </row>
    <row r="223" spans="1:9" ht="15.75">
      <c r="A223" s="55" t="s">
        <v>345</v>
      </c>
      <c r="B223" s="22">
        <v>4403</v>
      </c>
      <c r="C223" s="23" t="s">
        <v>348</v>
      </c>
      <c r="D223" s="331" t="s">
        <v>438</v>
      </c>
      <c r="E223" s="22">
        <v>3</v>
      </c>
      <c r="F223" s="22" t="s">
        <v>650</v>
      </c>
      <c r="G223" s="22">
        <v>1</v>
      </c>
      <c r="H223" s="163" t="s">
        <v>465</v>
      </c>
      <c r="I223" s="372"/>
    </row>
    <row r="224" spans="1:9" ht="15.75">
      <c r="A224" s="55" t="s">
        <v>345</v>
      </c>
      <c r="B224" s="22">
        <v>4404</v>
      </c>
      <c r="C224" s="23" t="s">
        <v>349</v>
      </c>
      <c r="D224" s="327" t="s">
        <v>421</v>
      </c>
      <c r="E224" s="22">
        <v>1</v>
      </c>
      <c r="F224" s="38" t="s">
        <v>649</v>
      </c>
      <c r="G224" s="22"/>
      <c r="H224" s="22"/>
      <c r="I224" s="372"/>
    </row>
    <row r="225" spans="1:9" ht="15.75">
      <c r="A225" s="55" t="s">
        <v>345</v>
      </c>
      <c r="B225" s="22">
        <v>4405</v>
      </c>
      <c r="C225" s="23" t="s">
        <v>350</v>
      </c>
      <c r="D225" s="331" t="s">
        <v>444</v>
      </c>
      <c r="E225" s="22">
        <v>3</v>
      </c>
      <c r="F225" s="22" t="s">
        <v>650</v>
      </c>
      <c r="G225" s="22">
        <v>1</v>
      </c>
      <c r="H225" s="163" t="s">
        <v>465</v>
      </c>
      <c r="I225" s="372"/>
    </row>
    <row r="226" spans="1:9" ht="15.75">
      <c r="A226" s="55" t="s">
        <v>345</v>
      </c>
      <c r="B226" s="22">
        <v>4406</v>
      </c>
      <c r="C226" s="23" t="s">
        <v>351</v>
      </c>
      <c r="D226" s="327" t="s">
        <v>443</v>
      </c>
      <c r="E226" s="22">
        <v>1</v>
      </c>
      <c r="F226" s="38" t="s">
        <v>649</v>
      </c>
      <c r="G226" s="22">
        <v>1</v>
      </c>
      <c r="H226" s="163" t="s">
        <v>465</v>
      </c>
      <c r="I226" s="372"/>
    </row>
    <row r="227" spans="1:9" ht="15.75">
      <c r="A227" s="55" t="s">
        <v>352</v>
      </c>
      <c r="B227" s="22">
        <v>4407</v>
      </c>
      <c r="C227" s="23" t="s">
        <v>353</v>
      </c>
      <c r="D227" s="327" t="s">
        <v>430</v>
      </c>
      <c r="E227" s="22">
        <v>1</v>
      </c>
      <c r="F227" s="38" t="s">
        <v>649</v>
      </c>
      <c r="G227" s="22">
        <v>1</v>
      </c>
      <c r="H227" s="163" t="s">
        <v>465</v>
      </c>
      <c r="I227" s="372"/>
    </row>
    <row r="228" spans="1:9" ht="15.75">
      <c r="A228" s="55" t="s">
        <v>352</v>
      </c>
      <c r="B228" s="22">
        <v>4408</v>
      </c>
      <c r="C228" s="23" t="s">
        <v>354</v>
      </c>
      <c r="D228" s="327" t="s">
        <v>410</v>
      </c>
      <c r="E228" s="22">
        <v>2</v>
      </c>
      <c r="F228" s="38" t="s">
        <v>648</v>
      </c>
      <c r="G228" s="22">
        <v>1</v>
      </c>
      <c r="H228" s="163" t="s">
        <v>465</v>
      </c>
      <c r="I228" s="372"/>
    </row>
    <row r="229" spans="1:9" ht="16.5" thickBot="1">
      <c r="A229" s="485" t="s">
        <v>352</v>
      </c>
      <c r="B229" s="16">
        <v>4409</v>
      </c>
      <c r="C229" s="17" t="s">
        <v>355</v>
      </c>
      <c r="D229" s="335" t="s">
        <v>427</v>
      </c>
      <c r="E229" s="16">
        <v>1</v>
      </c>
      <c r="F229" s="16" t="s">
        <v>412</v>
      </c>
      <c r="G229" s="16">
        <v>1</v>
      </c>
      <c r="H229" s="483" t="s">
        <v>465</v>
      </c>
      <c r="I229" s="377"/>
    </row>
    <row r="230" spans="1:9" ht="15.75">
      <c r="A230" s="54" t="s">
        <v>356</v>
      </c>
      <c r="B230" s="10">
        <v>4501</v>
      </c>
      <c r="C230" s="11" t="s">
        <v>357</v>
      </c>
      <c r="D230" s="344" t="s">
        <v>427</v>
      </c>
      <c r="E230" s="10">
        <v>3</v>
      </c>
      <c r="F230" s="10" t="s">
        <v>650</v>
      </c>
      <c r="G230" s="10"/>
      <c r="H230" s="10"/>
      <c r="I230" s="791"/>
    </row>
    <row r="231" spans="1:9" ht="15.75">
      <c r="A231" s="55" t="s">
        <v>356</v>
      </c>
      <c r="B231" s="22">
        <v>4502</v>
      </c>
      <c r="C231" s="23" t="s">
        <v>358</v>
      </c>
      <c r="D231" s="327" t="s">
        <v>440</v>
      </c>
      <c r="E231" s="22">
        <v>2</v>
      </c>
      <c r="F231" s="38" t="s">
        <v>648</v>
      </c>
      <c r="G231" s="22"/>
      <c r="H231" s="22"/>
      <c r="I231" s="770"/>
    </row>
    <row r="232" spans="1:9" ht="15.75">
      <c r="A232" s="55" t="s">
        <v>356</v>
      </c>
      <c r="B232" s="22">
        <v>4503</v>
      </c>
      <c r="C232" s="23" t="s">
        <v>359</v>
      </c>
      <c r="D232" s="327" t="s">
        <v>440</v>
      </c>
      <c r="E232" s="22">
        <v>2</v>
      </c>
      <c r="F232" s="38" t="s">
        <v>648</v>
      </c>
      <c r="G232" s="22"/>
      <c r="H232" s="22"/>
      <c r="I232" s="770"/>
    </row>
    <row r="233" spans="1:9" ht="15.75">
      <c r="A233" s="55" t="s">
        <v>356</v>
      </c>
      <c r="B233" s="22">
        <v>4504</v>
      </c>
      <c r="C233" s="23" t="s">
        <v>360</v>
      </c>
      <c r="D233" s="327" t="s">
        <v>443</v>
      </c>
      <c r="E233" s="22">
        <v>1</v>
      </c>
      <c r="F233" s="38" t="s">
        <v>649</v>
      </c>
      <c r="G233" s="22"/>
      <c r="H233" s="22"/>
      <c r="I233" s="770"/>
    </row>
    <row r="234" spans="1:9" ht="15.75">
      <c r="A234" s="55" t="s">
        <v>356</v>
      </c>
      <c r="B234" s="24">
        <v>4505</v>
      </c>
      <c r="C234" s="23" t="s">
        <v>361</v>
      </c>
      <c r="D234" s="327" t="s">
        <v>448</v>
      </c>
      <c r="E234" s="22">
        <v>3</v>
      </c>
      <c r="F234" s="22" t="s">
        <v>650</v>
      </c>
      <c r="G234" s="22"/>
      <c r="H234" s="22"/>
      <c r="I234" s="770"/>
    </row>
    <row r="235" spans="1:9" ht="15.75">
      <c r="A235" s="55" t="s">
        <v>356</v>
      </c>
      <c r="B235" s="24">
        <v>4506</v>
      </c>
      <c r="C235" s="23" t="s">
        <v>659</v>
      </c>
      <c r="D235" s="327" t="s">
        <v>427</v>
      </c>
      <c r="E235" s="22">
        <v>1</v>
      </c>
      <c r="F235" s="38" t="s">
        <v>649</v>
      </c>
      <c r="G235" s="22"/>
      <c r="H235" s="22"/>
      <c r="I235" s="770"/>
    </row>
    <row r="236" spans="1:9" ht="15.75">
      <c r="A236" s="55" t="s">
        <v>356</v>
      </c>
      <c r="B236" s="24">
        <v>4507</v>
      </c>
      <c r="C236" s="23" t="s">
        <v>363</v>
      </c>
      <c r="D236" s="327" t="s">
        <v>408</v>
      </c>
      <c r="E236" s="22">
        <v>2</v>
      </c>
      <c r="F236" s="38" t="s">
        <v>648</v>
      </c>
      <c r="G236" s="22"/>
      <c r="H236" s="22"/>
      <c r="I236" s="769"/>
    </row>
    <row r="237" spans="1:9" ht="15.75">
      <c r="A237" s="55" t="s">
        <v>356</v>
      </c>
      <c r="B237" s="24">
        <v>4508</v>
      </c>
      <c r="C237" s="23" t="s">
        <v>364</v>
      </c>
      <c r="D237" s="327" t="s">
        <v>410</v>
      </c>
      <c r="E237" s="22">
        <v>2</v>
      </c>
      <c r="F237" s="38" t="s">
        <v>648</v>
      </c>
      <c r="G237" s="22"/>
      <c r="H237" s="22"/>
      <c r="I237" s="770"/>
    </row>
    <row r="238" spans="1:9" ht="15.75">
      <c r="A238" s="55" t="s">
        <v>356</v>
      </c>
      <c r="B238" s="24">
        <v>4509</v>
      </c>
      <c r="C238" s="23" t="s">
        <v>365</v>
      </c>
      <c r="D238" s="327" t="s">
        <v>410</v>
      </c>
      <c r="E238" s="22">
        <v>2</v>
      </c>
      <c r="F238" s="38" t="s">
        <v>648</v>
      </c>
      <c r="G238" s="22">
        <v>1</v>
      </c>
      <c r="H238" s="163" t="s">
        <v>465</v>
      </c>
      <c r="I238" s="770"/>
    </row>
    <row r="239" spans="1:9" ht="15.75">
      <c r="A239" s="55" t="s">
        <v>356</v>
      </c>
      <c r="B239" s="24">
        <v>4510</v>
      </c>
      <c r="C239" s="23" t="s">
        <v>366</v>
      </c>
      <c r="D239" s="327" t="s">
        <v>425</v>
      </c>
      <c r="E239" s="22">
        <v>2</v>
      </c>
      <c r="F239" s="38" t="s">
        <v>648</v>
      </c>
      <c r="G239" s="22">
        <v>1</v>
      </c>
      <c r="H239" s="163" t="s">
        <v>465</v>
      </c>
      <c r="I239" s="770"/>
    </row>
    <row r="240" spans="1:9" ht="16.5" thickBot="1">
      <c r="A240" s="485" t="s">
        <v>356</v>
      </c>
      <c r="B240" s="18">
        <v>4511</v>
      </c>
      <c r="C240" s="309" t="s">
        <v>367</v>
      </c>
      <c r="D240" s="335" t="s">
        <v>410</v>
      </c>
      <c r="E240" s="16">
        <v>2</v>
      </c>
      <c r="F240" s="175" t="s">
        <v>648</v>
      </c>
      <c r="G240" s="16">
        <v>1</v>
      </c>
      <c r="H240" s="483" t="s">
        <v>465</v>
      </c>
      <c r="I240" s="489" t="s">
        <v>651</v>
      </c>
    </row>
    <row r="241" spans="1:9" ht="15.75">
      <c r="A241" s="54" t="s">
        <v>368</v>
      </c>
      <c r="B241" s="10">
        <v>4601</v>
      </c>
      <c r="C241" s="312" t="s">
        <v>369</v>
      </c>
      <c r="D241" s="344" t="s">
        <v>410</v>
      </c>
      <c r="E241" s="10">
        <v>2</v>
      </c>
      <c r="F241" s="149" t="s">
        <v>648</v>
      </c>
      <c r="G241" s="10">
        <v>1</v>
      </c>
      <c r="H241" s="486" t="s">
        <v>465</v>
      </c>
      <c r="I241" s="782"/>
    </row>
    <row r="242" spans="1:9" ht="15.75">
      <c r="A242" s="55" t="s">
        <v>368</v>
      </c>
      <c r="B242" s="22">
        <v>4602</v>
      </c>
      <c r="C242" s="23" t="s">
        <v>370</v>
      </c>
      <c r="D242" s="331" t="s">
        <v>455</v>
      </c>
      <c r="E242" s="22">
        <v>1</v>
      </c>
      <c r="F242" s="38" t="s">
        <v>649</v>
      </c>
      <c r="G242" s="22">
        <v>1</v>
      </c>
      <c r="H242" s="163" t="s">
        <v>465</v>
      </c>
      <c r="I242" s="372"/>
    </row>
    <row r="243" spans="1:9" ht="15.75">
      <c r="A243" s="55" t="s">
        <v>368</v>
      </c>
      <c r="B243" s="22">
        <v>4603</v>
      </c>
      <c r="C243" s="23" t="s">
        <v>371</v>
      </c>
      <c r="D243" s="331" t="s">
        <v>457</v>
      </c>
      <c r="E243" s="22">
        <v>1</v>
      </c>
      <c r="F243" s="38" t="s">
        <v>649</v>
      </c>
      <c r="G243" s="22"/>
      <c r="H243" s="22"/>
      <c r="I243" s="372"/>
    </row>
    <row r="244" spans="1:9" ht="15.75">
      <c r="A244" s="55" t="s">
        <v>368</v>
      </c>
      <c r="B244" s="22">
        <v>4604</v>
      </c>
      <c r="C244" s="222" t="s">
        <v>372</v>
      </c>
      <c r="D244" s="327" t="s">
        <v>427</v>
      </c>
      <c r="E244" s="22">
        <v>1</v>
      </c>
      <c r="F244" s="38" t="s">
        <v>649</v>
      </c>
      <c r="G244" s="22"/>
      <c r="H244" s="22"/>
      <c r="I244" s="372"/>
    </row>
    <row r="245" spans="1:9" ht="15.75">
      <c r="A245" s="55" t="s">
        <v>368</v>
      </c>
      <c r="B245" s="22">
        <v>4605</v>
      </c>
      <c r="C245" s="222" t="s">
        <v>373</v>
      </c>
      <c r="D245" s="327" t="s">
        <v>440</v>
      </c>
      <c r="E245" s="22">
        <v>2</v>
      </c>
      <c r="F245" s="38" t="s">
        <v>648</v>
      </c>
      <c r="G245" s="22">
        <v>1</v>
      </c>
      <c r="H245" s="163" t="s">
        <v>465</v>
      </c>
      <c r="I245" s="372"/>
    </row>
    <row r="246" spans="1:9" ht="16.5" thickBot="1">
      <c r="A246" s="485" t="s">
        <v>368</v>
      </c>
      <c r="B246" s="16">
        <v>4606</v>
      </c>
      <c r="C246" s="17" t="s">
        <v>374</v>
      </c>
      <c r="D246" s="335" t="s">
        <v>410</v>
      </c>
      <c r="E246" s="16">
        <v>2</v>
      </c>
      <c r="F246" s="175" t="s">
        <v>648</v>
      </c>
      <c r="G246" s="16">
        <v>1</v>
      </c>
      <c r="H246" s="483" t="s">
        <v>465</v>
      </c>
      <c r="I246" s="377"/>
    </row>
    <row r="247" spans="1:9" ht="15.75">
      <c r="A247" s="54" t="s">
        <v>375</v>
      </c>
      <c r="B247" s="10">
        <v>4701</v>
      </c>
      <c r="C247" s="11" t="s">
        <v>376</v>
      </c>
      <c r="D247" s="344" t="s">
        <v>410</v>
      </c>
      <c r="E247" s="10">
        <v>2</v>
      </c>
      <c r="F247" s="149" t="s">
        <v>648</v>
      </c>
      <c r="G247" s="10">
        <v>1</v>
      </c>
      <c r="H247" s="486" t="s">
        <v>465</v>
      </c>
      <c r="I247" s="782"/>
    </row>
    <row r="248" spans="1:9" ht="15.75">
      <c r="A248" s="55" t="s">
        <v>375</v>
      </c>
      <c r="B248" s="22">
        <v>4702</v>
      </c>
      <c r="C248" s="23" t="s">
        <v>377</v>
      </c>
      <c r="D248" s="327" t="s">
        <v>410</v>
      </c>
      <c r="E248" s="22">
        <v>2</v>
      </c>
      <c r="F248" s="38" t="s">
        <v>648</v>
      </c>
      <c r="G248" s="22">
        <v>1</v>
      </c>
      <c r="H248" s="163" t="s">
        <v>465</v>
      </c>
      <c r="I248" s="372"/>
    </row>
    <row r="249" spans="1:9" ht="15.75">
      <c r="A249" s="55" t="s">
        <v>375</v>
      </c>
      <c r="B249" s="22">
        <v>4703</v>
      </c>
      <c r="C249" s="23" t="s">
        <v>378</v>
      </c>
      <c r="D249" s="327" t="s">
        <v>410</v>
      </c>
      <c r="E249" s="22">
        <v>2</v>
      </c>
      <c r="F249" s="38" t="s">
        <v>648</v>
      </c>
      <c r="G249" s="22">
        <v>1</v>
      </c>
      <c r="H249" s="163" t="s">
        <v>465</v>
      </c>
      <c r="I249" s="372"/>
    </row>
    <row r="250" spans="1:9" ht="16.5" thickBot="1">
      <c r="A250" s="485" t="s">
        <v>375</v>
      </c>
      <c r="B250" s="16">
        <v>4704</v>
      </c>
      <c r="C250" s="17" t="s">
        <v>379</v>
      </c>
      <c r="D250" s="335" t="s">
        <v>410</v>
      </c>
      <c r="E250" s="16">
        <v>2</v>
      </c>
      <c r="F250" s="175" t="s">
        <v>648</v>
      </c>
      <c r="G250" s="16">
        <v>1</v>
      </c>
      <c r="H250" s="483" t="s">
        <v>465</v>
      </c>
      <c r="I250" s="377"/>
    </row>
  </sheetData>
  <mergeCells count="8">
    <mergeCell ref="I2:I3"/>
    <mergeCell ref="A1:H1"/>
    <mergeCell ref="A2:A3"/>
    <mergeCell ref="B2:B3"/>
    <mergeCell ref="C2:C3"/>
    <mergeCell ref="D2:D3"/>
    <mergeCell ref="E2:F3"/>
    <mergeCell ref="G2:H3"/>
  </mergeCells>
  <phoneticPr fontId="4"/>
  <pageMargins left="1.0236220472440944" right="0.23622047244094491" top="0" bottom="0" header="0.31496062992125984" footer="0.31496062992125984"/>
  <pageSetup paperSize="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256"/>
  <sheetViews>
    <sheetView topLeftCell="A99" zoomScaleNormal="100" workbookViewId="0">
      <selection activeCell="D120" sqref="D120"/>
    </sheetView>
  </sheetViews>
  <sheetFormatPr defaultRowHeight="13.5"/>
  <cols>
    <col min="1" max="1" width="6" customWidth="1"/>
    <col min="2" max="2" width="6.5" customWidth="1"/>
    <col min="3" max="3" width="46.375" customWidth="1"/>
    <col min="4" max="4" width="37" customWidth="1"/>
    <col min="5" max="5" width="4.125" customWidth="1"/>
    <col min="6" max="6" width="11.625" customWidth="1"/>
    <col min="7" max="7" width="2.625" customWidth="1"/>
    <col min="8" max="8" width="8" customWidth="1"/>
    <col min="9" max="9" width="10.25" customWidth="1"/>
  </cols>
  <sheetData>
    <row r="1" spans="1:9" ht="46.5" customHeight="1" thickBot="1">
      <c r="A1" s="809" t="s">
        <v>0</v>
      </c>
      <c r="B1" s="809"/>
      <c r="C1" s="809"/>
      <c r="D1" s="809"/>
      <c r="E1" s="809"/>
      <c r="F1" s="809"/>
      <c r="G1" s="809"/>
      <c r="H1" s="809"/>
      <c r="I1" s="809"/>
    </row>
    <row r="2" spans="1:9" ht="35.25" customHeight="1" thickBot="1">
      <c r="A2" s="756" t="s">
        <v>1</v>
      </c>
      <c r="B2" s="754" t="s">
        <v>2</v>
      </c>
      <c r="C2" s="758" t="s">
        <v>3</v>
      </c>
      <c r="D2" s="754" t="s">
        <v>405</v>
      </c>
      <c r="E2" s="880" t="s">
        <v>655</v>
      </c>
      <c r="F2" s="881"/>
      <c r="G2" s="882" t="s">
        <v>7</v>
      </c>
      <c r="H2" s="883"/>
      <c r="I2" s="800" t="s">
        <v>10</v>
      </c>
    </row>
    <row r="3" spans="1:9" ht="18" customHeight="1" thickBot="1">
      <c r="A3" s="884" t="s">
        <v>458</v>
      </c>
      <c r="B3" s="884"/>
      <c r="C3" s="884"/>
      <c r="D3" s="884"/>
      <c r="E3" s="884"/>
      <c r="F3" s="884"/>
      <c r="G3" s="884"/>
      <c r="H3" s="884"/>
      <c r="I3" s="884"/>
    </row>
    <row r="4" spans="1:9" ht="20.100000000000001" customHeight="1">
      <c r="A4" s="9" t="s">
        <v>22</v>
      </c>
      <c r="B4" s="10" t="s">
        <v>23</v>
      </c>
      <c r="C4" s="11" t="s">
        <v>24</v>
      </c>
      <c r="D4" s="344" t="s">
        <v>410</v>
      </c>
      <c r="E4" s="10">
        <v>2</v>
      </c>
      <c r="F4" s="149" t="s">
        <v>648</v>
      </c>
      <c r="G4" s="10">
        <v>1</v>
      </c>
      <c r="H4" s="758" t="s">
        <v>465</v>
      </c>
      <c r="I4" s="782"/>
    </row>
    <row r="5" spans="1:9" ht="20.100000000000001" customHeight="1">
      <c r="A5" s="71" t="s">
        <v>63</v>
      </c>
      <c r="B5" s="72" t="s">
        <v>70</v>
      </c>
      <c r="C5" s="73" t="s">
        <v>71</v>
      </c>
      <c r="D5" s="327" t="s">
        <v>410</v>
      </c>
      <c r="E5" s="24">
        <v>2</v>
      </c>
      <c r="F5" s="38" t="s">
        <v>648</v>
      </c>
      <c r="G5" s="767"/>
      <c r="H5" s="24"/>
      <c r="I5" s="771"/>
    </row>
    <row r="6" spans="1:9" ht="20.100000000000001" customHeight="1">
      <c r="A6" s="55" t="s">
        <v>75</v>
      </c>
      <c r="B6" s="90" t="s">
        <v>78</v>
      </c>
      <c r="C6" s="23" t="s">
        <v>79</v>
      </c>
      <c r="D6" s="327" t="s">
        <v>410</v>
      </c>
      <c r="E6" s="22">
        <v>2</v>
      </c>
      <c r="F6" s="38" t="s">
        <v>648</v>
      </c>
      <c r="G6" s="22"/>
      <c r="H6" s="22"/>
      <c r="I6" s="372"/>
    </row>
    <row r="7" spans="1:9" ht="20.100000000000001" customHeight="1">
      <c r="A7" s="105" t="s">
        <v>85</v>
      </c>
      <c r="B7" s="106" t="s">
        <v>90</v>
      </c>
      <c r="C7" s="107" t="s">
        <v>656</v>
      </c>
      <c r="D7" s="327" t="s">
        <v>410</v>
      </c>
      <c r="E7" s="109">
        <v>2</v>
      </c>
      <c r="F7" s="38" t="s">
        <v>648</v>
      </c>
      <c r="G7" s="109">
        <v>1</v>
      </c>
      <c r="H7" s="163" t="s">
        <v>465</v>
      </c>
      <c r="I7" s="773"/>
    </row>
    <row r="8" spans="1:9" ht="20.100000000000001" customHeight="1">
      <c r="A8" s="105" t="s">
        <v>85</v>
      </c>
      <c r="B8" s="106" t="s">
        <v>92</v>
      </c>
      <c r="C8" s="107" t="s">
        <v>93</v>
      </c>
      <c r="D8" s="327" t="s">
        <v>410</v>
      </c>
      <c r="E8" s="109">
        <v>2</v>
      </c>
      <c r="F8" s="38" t="s">
        <v>648</v>
      </c>
      <c r="G8" s="109">
        <v>1</v>
      </c>
      <c r="H8" s="163" t="s">
        <v>465</v>
      </c>
      <c r="I8" s="773"/>
    </row>
    <row r="9" spans="1:9" ht="20.100000000000001" customHeight="1">
      <c r="A9" s="71" t="s">
        <v>110</v>
      </c>
      <c r="B9" s="142" t="s">
        <v>113</v>
      </c>
      <c r="C9" s="73" t="s">
        <v>114</v>
      </c>
      <c r="D9" s="327" t="s">
        <v>410</v>
      </c>
      <c r="E9" s="24">
        <v>2</v>
      </c>
      <c r="F9" s="24" t="s">
        <v>445</v>
      </c>
      <c r="G9" s="24">
        <v>1</v>
      </c>
      <c r="H9" s="163" t="s">
        <v>465</v>
      </c>
      <c r="I9" s="771"/>
    </row>
    <row r="10" spans="1:9" ht="20.100000000000001" customHeight="1">
      <c r="A10" s="71" t="s">
        <v>110</v>
      </c>
      <c r="B10" s="142" t="s">
        <v>115</v>
      </c>
      <c r="C10" s="73" t="s">
        <v>116</v>
      </c>
      <c r="D10" s="327" t="s">
        <v>410</v>
      </c>
      <c r="E10" s="24">
        <v>2</v>
      </c>
      <c r="F10" s="24" t="s">
        <v>445</v>
      </c>
      <c r="G10" s="24"/>
      <c r="H10" s="24"/>
      <c r="I10" s="771"/>
    </row>
    <row r="11" spans="1:9" ht="20.100000000000001" customHeight="1">
      <c r="A11" s="55" t="s">
        <v>123</v>
      </c>
      <c r="B11" s="22">
        <v>1103</v>
      </c>
      <c r="C11" s="23" t="s">
        <v>126</v>
      </c>
      <c r="D11" s="327" t="s">
        <v>410</v>
      </c>
      <c r="E11" s="22">
        <v>2</v>
      </c>
      <c r="F11" s="38" t="s">
        <v>648</v>
      </c>
      <c r="G11" s="22">
        <v>1</v>
      </c>
      <c r="H11" s="163" t="s">
        <v>465</v>
      </c>
      <c r="I11" s="372"/>
    </row>
    <row r="12" spans="1:9" ht="20.100000000000001" customHeight="1">
      <c r="A12" s="152" t="s">
        <v>142</v>
      </c>
      <c r="B12" s="24">
        <v>1509</v>
      </c>
      <c r="C12" s="43" t="s">
        <v>152</v>
      </c>
      <c r="D12" s="327" t="s">
        <v>410</v>
      </c>
      <c r="E12" s="38">
        <v>2</v>
      </c>
      <c r="F12" s="38" t="s">
        <v>648</v>
      </c>
      <c r="G12" s="38">
        <v>1</v>
      </c>
      <c r="H12" s="163" t="s">
        <v>465</v>
      </c>
      <c r="I12" s="769"/>
    </row>
    <row r="13" spans="1:9" ht="20.100000000000001" customHeight="1">
      <c r="A13" s="55" t="s">
        <v>167</v>
      </c>
      <c r="B13" s="22">
        <v>1806</v>
      </c>
      <c r="C13" s="23" t="s">
        <v>174</v>
      </c>
      <c r="D13" s="327" t="s">
        <v>410</v>
      </c>
      <c r="E13" s="22">
        <v>2</v>
      </c>
      <c r="F13" s="38" t="s">
        <v>648</v>
      </c>
      <c r="G13" s="22"/>
      <c r="H13" s="22"/>
      <c r="I13" s="372"/>
    </row>
    <row r="14" spans="1:9" ht="20.100000000000001" customHeight="1">
      <c r="A14" s="152" t="s">
        <v>192</v>
      </c>
      <c r="B14" s="38">
        <v>2107</v>
      </c>
      <c r="C14" s="43" t="s">
        <v>199</v>
      </c>
      <c r="D14" s="327" t="s">
        <v>410</v>
      </c>
      <c r="E14" s="38">
        <v>2</v>
      </c>
      <c r="F14" s="38" t="s">
        <v>648</v>
      </c>
      <c r="G14" s="38"/>
      <c r="H14" s="38"/>
      <c r="I14" s="769"/>
    </row>
    <row r="15" spans="1:9" ht="20.100000000000001" customHeight="1">
      <c r="A15" s="55" t="s">
        <v>214</v>
      </c>
      <c r="B15" s="22">
        <v>2207</v>
      </c>
      <c r="C15" s="23" t="s">
        <v>221</v>
      </c>
      <c r="D15" s="327" t="s">
        <v>410</v>
      </c>
      <c r="E15" s="22">
        <v>2</v>
      </c>
      <c r="F15" s="38" t="s">
        <v>648</v>
      </c>
      <c r="G15" s="22">
        <v>1</v>
      </c>
      <c r="H15" s="163" t="s">
        <v>465</v>
      </c>
      <c r="I15" s="372"/>
    </row>
    <row r="16" spans="1:9" ht="20.100000000000001" customHeight="1">
      <c r="A16" s="55" t="s">
        <v>244</v>
      </c>
      <c r="B16" s="22">
        <v>2503</v>
      </c>
      <c r="C16" s="23" t="s">
        <v>247</v>
      </c>
      <c r="D16" s="327" t="s">
        <v>410</v>
      </c>
      <c r="E16" s="22">
        <v>2</v>
      </c>
      <c r="F16" s="38" t="s">
        <v>648</v>
      </c>
      <c r="G16" s="510"/>
      <c r="H16" s="22"/>
      <c r="I16" s="372"/>
    </row>
    <row r="17" spans="1:9" ht="20.100000000000001" customHeight="1">
      <c r="A17" s="55" t="s">
        <v>260</v>
      </c>
      <c r="B17" s="22">
        <v>2801</v>
      </c>
      <c r="C17" s="23" t="s">
        <v>261</v>
      </c>
      <c r="D17" s="327" t="s">
        <v>410</v>
      </c>
      <c r="E17" s="22">
        <v>2</v>
      </c>
      <c r="F17" s="38" t="s">
        <v>648</v>
      </c>
      <c r="G17" s="22"/>
      <c r="H17" s="22"/>
      <c r="I17" s="770"/>
    </row>
    <row r="18" spans="1:9" ht="20.100000000000001" customHeight="1">
      <c r="A18" s="774" t="s">
        <v>270</v>
      </c>
      <c r="B18" s="22">
        <v>3002</v>
      </c>
      <c r="C18" s="23" t="s">
        <v>273</v>
      </c>
      <c r="D18" s="327" t="s">
        <v>410</v>
      </c>
      <c r="E18" s="22">
        <v>2</v>
      </c>
      <c r="F18" s="38" t="s">
        <v>648</v>
      </c>
      <c r="G18" s="22">
        <v>1</v>
      </c>
      <c r="H18" s="163" t="s">
        <v>465</v>
      </c>
      <c r="I18" s="372"/>
    </row>
    <row r="19" spans="1:9" ht="20.100000000000001" customHeight="1">
      <c r="A19" s="55" t="s">
        <v>281</v>
      </c>
      <c r="B19" s="22">
        <v>3212</v>
      </c>
      <c r="C19" s="23" t="s">
        <v>293</v>
      </c>
      <c r="D19" s="327" t="s">
        <v>410</v>
      </c>
      <c r="E19" s="22">
        <v>2</v>
      </c>
      <c r="F19" s="38" t="s">
        <v>648</v>
      </c>
      <c r="G19" s="22">
        <v>1</v>
      </c>
      <c r="H19" s="163" t="s">
        <v>465</v>
      </c>
      <c r="I19" s="773" t="s">
        <v>654</v>
      </c>
    </row>
    <row r="20" spans="1:9" ht="15.75">
      <c r="A20" s="71" t="s">
        <v>319</v>
      </c>
      <c r="B20" s="24">
        <v>3804</v>
      </c>
      <c r="C20" s="43" t="s">
        <v>320</v>
      </c>
      <c r="D20" s="327" t="s">
        <v>410</v>
      </c>
      <c r="E20" s="22">
        <v>2</v>
      </c>
      <c r="F20" s="38" t="s">
        <v>648</v>
      </c>
      <c r="G20" s="22">
        <v>1</v>
      </c>
      <c r="H20" s="163" t="s">
        <v>465</v>
      </c>
      <c r="I20" s="372"/>
    </row>
    <row r="21" spans="1:9" ht="15.75">
      <c r="A21" s="55" t="s">
        <v>323</v>
      </c>
      <c r="B21" s="22">
        <v>4002</v>
      </c>
      <c r="C21" s="23" t="s">
        <v>325</v>
      </c>
      <c r="D21" s="327" t="s">
        <v>410</v>
      </c>
      <c r="E21" s="22">
        <v>2</v>
      </c>
      <c r="F21" s="38" t="s">
        <v>648</v>
      </c>
      <c r="G21" s="22">
        <v>1</v>
      </c>
      <c r="H21" s="163" t="s">
        <v>465</v>
      </c>
      <c r="I21" s="372"/>
    </row>
    <row r="22" spans="1:9" ht="15.75">
      <c r="A22" s="55" t="s">
        <v>333</v>
      </c>
      <c r="B22" s="22">
        <v>4201</v>
      </c>
      <c r="C22" s="293" t="s">
        <v>334</v>
      </c>
      <c r="D22" s="327" t="s">
        <v>410</v>
      </c>
      <c r="E22" s="290">
        <v>2</v>
      </c>
      <c r="F22" s="38" t="s">
        <v>648</v>
      </c>
      <c r="G22" s="290">
        <v>1</v>
      </c>
      <c r="H22" s="163" t="s">
        <v>465</v>
      </c>
      <c r="I22" s="775"/>
    </row>
    <row r="23" spans="1:9" ht="15.75">
      <c r="A23" s="55" t="s">
        <v>352</v>
      </c>
      <c r="B23" s="22">
        <v>4408</v>
      </c>
      <c r="C23" s="23" t="s">
        <v>354</v>
      </c>
      <c r="D23" s="327" t="s">
        <v>410</v>
      </c>
      <c r="E23" s="22">
        <v>2</v>
      </c>
      <c r="F23" s="38" t="s">
        <v>648</v>
      </c>
      <c r="G23" s="22">
        <v>1</v>
      </c>
      <c r="H23" s="163" t="s">
        <v>465</v>
      </c>
      <c r="I23" s="372"/>
    </row>
    <row r="24" spans="1:9" ht="15.75">
      <c r="A24" s="55" t="s">
        <v>356</v>
      </c>
      <c r="B24" s="24">
        <v>4508</v>
      </c>
      <c r="C24" s="23" t="s">
        <v>364</v>
      </c>
      <c r="D24" s="327" t="s">
        <v>410</v>
      </c>
      <c r="E24" s="22">
        <v>2</v>
      </c>
      <c r="F24" s="38" t="s">
        <v>648</v>
      </c>
      <c r="G24" s="22"/>
      <c r="H24" s="22"/>
      <c r="I24" s="770"/>
    </row>
    <row r="25" spans="1:9" ht="15.75">
      <c r="A25" s="55" t="s">
        <v>356</v>
      </c>
      <c r="B25" s="24">
        <v>4509</v>
      </c>
      <c r="C25" s="23" t="s">
        <v>365</v>
      </c>
      <c r="D25" s="327" t="s">
        <v>410</v>
      </c>
      <c r="E25" s="22">
        <v>2</v>
      </c>
      <c r="F25" s="38" t="s">
        <v>648</v>
      </c>
      <c r="G25" s="22">
        <v>1</v>
      </c>
      <c r="H25" s="163" t="s">
        <v>465</v>
      </c>
      <c r="I25" s="770"/>
    </row>
    <row r="26" spans="1:9" ht="15.75">
      <c r="A26" s="55" t="s">
        <v>356</v>
      </c>
      <c r="B26" s="24">
        <v>4511</v>
      </c>
      <c r="C26" s="347" t="s">
        <v>367</v>
      </c>
      <c r="D26" s="327" t="s">
        <v>410</v>
      </c>
      <c r="E26" s="22">
        <v>2</v>
      </c>
      <c r="F26" s="38" t="s">
        <v>648</v>
      </c>
      <c r="G26" s="22">
        <v>1</v>
      </c>
      <c r="H26" s="163" t="s">
        <v>465</v>
      </c>
      <c r="I26" s="759" t="s">
        <v>651</v>
      </c>
    </row>
    <row r="27" spans="1:9" ht="15.75">
      <c r="A27" s="55" t="s">
        <v>368</v>
      </c>
      <c r="B27" s="22">
        <v>4601</v>
      </c>
      <c r="C27" s="222" t="s">
        <v>369</v>
      </c>
      <c r="D27" s="327" t="s">
        <v>410</v>
      </c>
      <c r="E27" s="22">
        <v>2</v>
      </c>
      <c r="F27" s="38" t="s">
        <v>648</v>
      </c>
      <c r="G27" s="22">
        <v>1</v>
      </c>
      <c r="H27" s="163" t="s">
        <v>465</v>
      </c>
      <c r="I27" s="372"/>
    </row>
    <row r="28" spans="1:9" ht="15.75">
      <c r="A28" s="55" t="s">
        <v>368</v>
      </c>
      <c r="B28" s="22">
        <v>4606</v>
      </c>
      <c r="C28" s="23" t="s">
        <v>374</v>
      </c>
      <c r="D28" s="327" t="s">
        <v>410</v>
      </c>
      <c r="E28" s="22">
        <v>2</v>
      </c>
      <c r="F28" s="38" t="s">
        <v>648</v>
      </c>
      <c r="G28" s="22">
        <v>1</v>
      </c>
      <c r="H28" s="163" t="s">
        <v>465</v>
      </c>
      <c r="I28" s="372"/>
    </row>
    <row r="29" spans="1:9" ht="15.75">
      <c r="A29" s="55" t="s">
        <v>375</v>
      </c>
      <c r="B29" s="22">
        <v>4701</v>
      </c>
      <c r="C29" s="23" t="s">
        <v>376</v>
      </c>
      <c r="D29" s="327" t="s">
        <v>410</v>
      </c>
      <c r="E29" s="22">
        <v>2</v>
      </c>
      <c r="F29" s="38" t="s">
        <v>648</v>
      </c>
      <c r="G29" s="22">
        <v>1</v>
      </c>
      <c r="H29" s="163" t="s">
        <v>465</v>
      </c>
      <c r="I29" s="372"/>
    </row>
    <row r="30" spans="1:9" ht="15.75">
      <c r="A30" s="55" t="s">
        <v>375</v>
      </c>
      <c r="B30" s="22">
        <v>4702</v>
      </c>
      <c r="C30" s="23" t="s">
        <v>377</v>
      </c>
      <c r="D30" s="327" t="s">
        <v>410</v>
      </c>
      <c r="E30" s="22">
        <v>2</v>
      </c>
      <c r="F30" s="38" t="s">
        <v>648</v>
      </c>
      <c r="G30" s="22">
        <v>1</v>
      </c>
      <c r="H30" s="163" t="s">
        <v>465</v>
      </c>
      <c r="I30" s="372"/>
    </row>
    <row r="31" spans="1:9" ht="15.75">
      <c r="A31" s="55" t="s">
        <v>375</v>
      </c>
      <c r="B31" s="22">
        <v>4703</v>
      </c>
      <c r="C31" s="23" t="s">
        <v>378</v>
      </c>
      <c r="D31" s="327" t="s">
        <v>410</v>
      </c>
      <c r="E31" s="22">
        <v>2</v>
      </c>
      <c r="F31" s="38" t="s">
        <v>648</v>
      </c>
      <c r="G31" s="22">
        <v>1</v>
      </c>
      <c r="H31" s="163" t="s">
        <v>465</v>
      </c>
      <c r="I31" s="372"/>
    </row>
    <row r="32" spans="1:9" ht="15.75">
      <c r="A32" s="55" t="s">
        <v>375</v>
      </c>
      <c r="B32" s="22">
        <v>4704</v>
      </c>
      <c r="C32" s="23" t="s">
        <v>379</v>
      </c>
      <c r="D32" s="327" t="s">
        <v>410</v>
      </c>
      <c r="E32" s="22">
        <v>2</v>
      </c>
      <c r="F32" s="38" t="s">
        <v>648</v>
      </c>
      <c r="G32" s="22">
        <v>1</v>
      </c>
      <c r="H32" s="163" t="s">
        <v>465</v>
      </c>
      <c r="I32" s="372"/>
    </row>
    <row r="33" spans="1:9" ht="15.75">
      <c r="A33" s="21" t="s">
        <v>19</v>
      </c>
      <c r="B33" s="22">
        <v>201</v>
      </c>
      <c r="C33" s="23" t="s">
        <v>20</v>
      </c>
      <c r="D33" s="327" t="s">
        <v>408</v>
      </c>
      <c r="E33" s="38">
        <v>2</v>
      </c>
      <c r="F33" s="38" t="s">
        <v>648</v>
      </c>
      <c r="G33" s="22">
        <v>1</v>
      </c>
      <c r="H33" s="163" t="s">
        <v>465</v>
      </c>
      <c r="I33" s="372"/>
    </row>
    <row r="34" spans="1:9" ht="15.75">
      <c r="A34" s="21" t="s">
        <v>19</v>
      </c>
      <c r="B34" s="22">
        <v>202</v>
      </c>
      <c r="C34" s="23" t="s">
        <v>21</v>
      </c>
      <c r="D34" s="327" t="s">
        <v>408</v>
      </c>
      <c r="E34" s="38">
        <v>2</v>
      </c>
      <c r="F34" s="38" t="s">
        <v>648</v>
      </c>
      <c r="G34" s="22">
        <v>1</v>
      </c>
      <c r="H34" s="163" t="s">
        <v>465</v>
      </c>
      <c r="I34" s="759" t="s">
        <v>651</v>
      </c>
    </row>
    <row r="35" spans="1:9" ht="15.75">
      <c r="A35" s="116" t="s">
        <v>82</v>
      </c>
      <c r="B35" s="106" t="s">
        <v>96</v>
      </c>
      <c r="C35" s="117" t="s">
        <v>97</v>
      </c>
      <c r="D35" s="327" t="s">
        <v>408</v>
      </c>
      <c r="E35" s="119">
        <v>2</v>
      </c>
      <c r="F35" s="38" t="s">
        <v>648</v>
      </c>
      <c r="G35" s="119">
        <v>1</v>
      </c>
      <c r="H35" s="163" t="s">
        <v>465</v>
      </c>
      <c r="I35" s="759" t="s">
        <v>651</v>
      </c>
    </row>
    <row r="36" spans="1:9" ht="15.75">
      <c r="A36" s="105" t="s">
        <v>85</v>
      </c>
      <c r="B36" s="106" t="s">
        <v>108</v>
      </c>
      <c r="C36" s="107" t="s">
        <v>109</v>
      </c>
      <c r="D36" s="327" t="s">
        <v>408</v>
      </c>
      <c r="E36" s="109">
        <v>3</v>
      </c>
      <c r="F36" s="22" t="s">
        <v>650</v>
      </c>
      <c r="G36" s="109">
        <v>1</v>
      </c>
      <c r="H36" s="163" t="s">
        <v>465</v>
      </c>
      <c r="I36" s="773" t="s">
        <v>654</v>
      </c>
    </row>
    <row r="37" spans="1:9" ht="15.75">
      <c r="A37" s="71" t="s">
        <v>144</v>
      </c>
      <c r="B37" s="24">
        <v>1502</v>
      </c>
      <c r="C37" s="73" t="s">
        <v>145</v>
      </c>
      <c r="D37" s="327" t="s">
        <v>408</v>
      </c>
      <c r="E37" s="24">
        <v>2</v>
      </c>
      <c r="F37" s="38" t="s">
        <v>648</v>
      </c>
      <c r="G37" s="24">
        <v>1</v>
      </c>
      <c r="H37" s="163" t="s">
        <v>465</v>
      </c>
      <c r="I37" s="769"/>
    </row>
    <row r="38" spans="1:9" ht="15.75">
      <c r="A38" s="71" t="s">
        <v>142</v>
      </c>
      <c r="B38" s="24">
        <v>1510</v>
      </c>
      <c r="C38" s="73" t="s">
        <v>153</v>
      </c>
      <c r="D38" s="327" t="s">
        <v>408</v>
      </c>
      <c r="E38" s="24">
        <v>2</v>
      </c>
      <c r="F38" s="38" t="s">
        <v>648</v>
      </c>
      <c r="G38" s="24">
        <v>1</v>
      </c>
      <c r="H38" s="163" t="s">
        <v>465</v>
      </c>
      <c r="I38" s="759" t="s">
        <v>651</v>
      </c>
    </row>
    <row r="39" spans="1:9" ht="15.75">
      <c r="A39" s="55" t="s">
        <v>356</v>
      </c>
      <c r="B39" s="24">
        <v>4507</v>
      </c>
      <c r="C39" s="23" t="s">
        <v>363</v>
      </c>
      <c r="D39" s="327" t="s">
        <v>408</v>
      </c>
      <c r="E39" s="22">
        <v>2</v>
      </c>
      <c r="F39" s="38" t="s">
        <v>648</v>
      </c>
      <c r="G39" s="22"/>
      <c r="H39" s="22"/>
      <c r="I39" s="769"/>
    </row>
    <row r="40" spans="1:9" ht="15.75">
      <c r="A40" s="55" t="s">
        <v>333</v>
      </c>
      <c r="B40" s="22">
        <v>4202</v>
      </c>
      <c r="C40" s="286" t="s">
        <v>335</v>
      </c>
      <c r="D40" s="334" t="s">
        <v>456</v>
      </c>
      <c r="E40" s="287">
        <v>2</v>
      </c>
      <c r="F40" s="38" t="s">
        <v>648</v>
      </c>
      <c r="G40" s="287">
        <v>1</v>
      </c>
      <c r="H40" s="163" t="s">
        <v>465</v>
      </c>
      <c r="I40" s="753"/>
    </row>
    <row r="41" spans="1:9" ht="15.75">
      <c r="A41" s="21" t="s">
        <v>16</v>
      </c>
      <c r="B41" s="22" t="s">
        <v>17</v>
      </c>
      <c r="C41" s="23" t="s">
        <v>18</v>
      </c>
      <c r="D41" s="327" t="s">
        <v>406</v>
      </c>
      <c r="E41" s="22">
        <v>2</v>
      </c>
      <c r="F41" s="38" t="s">
        <v>648</v>
      </c>
      <c r="G41" s="22"/>
      <c r="H41" s="191"/>
      <c r="I41" s="329"/>
    </row>
    <row r="42" spans="1:9" ht="15.75">
      <c r="A42" s="35" t="s">
        <v>30</v>
      </c>
      <c r="B42" s="36" t="s">
        <v>44</v>
      </c>
      <c r="C42" s="43" t="s">
        <v>45</v>
      </c>
      <c r="D42" s="327" t="s">
        <v>406</v>
      </c>
      <c r="E42" s="38">
        <v>2</v>
      </c>
      <c r="F42" s="38" t="s">
        <v>648</v>
      </c>
      <c r="G42" s="24">
        <v>1</v>
      </c>
      <c r="H42" s="163" t="s">
        <v>465</v>
      </c>
      <c r="I42" s="769"/>
    </row>
    <row r="43" spans="1:9" ht="15.75">
      <c r="A43" s="55" t="s">
        <v>155</v>
      </c>
      <c r="B43" s="22">
        <v>1607</v>
      </c>
      <c r="C43" s="23" t="s">
        <v>162</v>
      </c>
      <c r="D43" s="327" t="s">
        <v>406</v>
      </c>
      <c r="E43" s="22">
        <v>1</v>
      </c>
      <c r="F43" s="38" t="s">
        <v>649</v>
      </c>
      <c r="G43" s="510"/>
      <c r="H43" s="22"/>
      <c r="I43" s="770"/>
    </row>
    <row r="44" spans="1:9" ht="15.75">
      <c r="A44" s="152" t="s">
        <v>207</v>
      </c>
      <c r="B44" s="38">
        <v>2116</v>
      </c>
      <c r="C44" s="43" t="s">
        <v>209</v>
      </c>
      <c r="D44" s="327" t="s">
        <v>406</v>
      </c>
      <c r="E44" s="38">
        <v>2</v>
      </c>
      <c r="F44" s="38" t="s">
        <v>648</v>
      </c>
      <c r="G44" s="38"/>
      <c r="H44" s="38"/>
      <c r="I44" s="769"/>
    </row>
    <row r="45" spans="1:9" ht="15.75">
      <c r="A45" s="105" t="s">
        <v>85</v>
      </c>
      <c r="B45" s="106" t="s">
        <v>104</v>
      </c>
      <c r="C45" s="107" t="s">
        <v>105</v>
      </c>
      <c r="D45" s="327" t="s">
        <v>440</v>
      </c>
      <c r="E45" s="109">
        <v>2</v>
      </c>
      <c r="F45" s="38" t="s">
        <v>648</v>
      </c>
      <c r="G45" s="109"/>
      <c r="H45" s="109"/>
      <c r="I45" s="773"/>
    </row>
    <row r="46" spans="1:9" ht="15.75">
      <c r="A46" s="55" t="s">
        <v>176</v>
      </c>
      <c r="B46" s="22">
        <v>1903</v>
      </c>
      <c r="C46" s="23" t="s">
        <v>179</v>
      </c>
      <c r="D46" s="327" t="s">
        <v>440</v>
      </c>
      <c r="E46" s="22">
        <v>2</v>
      </c>
      <c r="F46" s="38" t="s">
        <v>648</v>
      </c>
      <c r="G46" s="22">
        <v>1</v>
      </c>
      <c r="H46" s="163" t="s">
        <v>465</v>
      </c>
      <c r="I46" s="372"/>
    </row>
    <row r="47" spans="1:9" ht="15.75">
      <c r="A47" s="55" t="s">
        <v>176</v>
      </c>
      <c r="B47" s="22">
        <v>1906</v>
      </c>
      <c r="C47" s="23" t="s">
        <v>182</v>
      </c>
      <c r="D47" s="327" t="s">
        <v>440</v>
      </c>
      <c r="E47" s="22">
        <v>2</v>
      </c>
      <c r="F47" s="38" t="s">
        <v>648</v>
      </c>
      <c r="G47" s="22"/>
      <c r="H47" s="22"/>
      <c r="I47" s="372"/>
    </row>
    <row r="48" spans="1:9" ht="15.75">
      <c r="A48" s="152" t="s">
        <v>192</v>
      </c>
      <c r="B48" s="38">
        <v>2111</v>
      </c>
      <c r="C48" s="43" t="s">
        <v>203</v>
      </c>
      <c r="D48" s="327" t="s">
        <v>440</v>
      </c>
      <c r="E48" s="38">
        <v>2</v>
      </c>
      <c r="F48" s="38" t="s">
        <v>648</v>
      </c>
      <c r="G48" s="38">
        <v>1</v>
      </c>
      <c r="H48" s="163" t="s">
        <v>465</v>
      </c>
      <c r="I48" s="769"/>
    </row>
    <row r="49" spans="1:9" ht="15.75">
      <c r="A49" s="152" t="s">
        <v>192</v>
      </c>
      <c r="B49" s="38">
        <v>2113</v>
      </c>
      <c r="C49" s="43" t="s">
        <v>205</v>
      </c>
      <c r="D49" s="327" t="s">
        <v>440</v>
      </c>
      <c r="E49" s="38">
        <v>2</v>
      </c>
      <c r="F49" s="38" t="s">
        <v>648</v>
      </c>
      <c r="G49" s="38"/>
      <c r="H49" s="38"/>
      <c r="I49" s="769"/>
    </row>
    <row r="50" spans="1:9" ht="15.75">
      <c r="A50" s="55" t="s">
        <v>214</v>
      </c>
      <c r="B50" s="22">
        <v>2201</v>
      </c>
      <c r="C50" s="23" t="s">
        <v>215</v>
      </c>
      <c r="D50" s="327" t="s">
        <v>440</v>
      </c>
      <c r="E50" s="22">
        <v>2</v>
      </c>
      <c r="F50" s="38" t="s">
        <v>648</v>
      </c>
      <c r="G50" s="22">
        <v>1</v>
      </c>
      <c r="H50" s="163" t="s">
        <v>465</v>
      </c>
      <c r="I50" s="372"/>
    </row>
    <row r="51" spans="1:9" ht="15.75">
      <c r="A51" s="227" t="s">
        <v>233</v>
      </c>
      <c r="B51" s="39">
        <v>2405</v>
      </c>
      <c r="C51" s="228" t="s">
        <v>238</v>
      </c>
      <c r="D51" s="327" t="s">
        <v>440</v>
      </c>
      <c r="E51" s="39">
        <v>2</v>
      </c>
      <c r="F51" s="38" t="s">
        <v>648</v>
      </c>
      <c r="G51" s="547"/>
      <c r="H51" s="39"/>
      <c r="I51" s="770"/>
    </row>
    <row r="52" spans="1:9" ht="15.75">
      <c r="A52" s="55" t="s">
        <v>281</v>
      </c>
      <c r="B52" s="22">
        <v>3211</v>
      </c>
      <c r="C52" s="23" t="s">
        <v>292</v>
      </c>
      <c r="D52" s="327" t="s">
        <v>440</v>
      </c>
      <c r="E52" s="22">
        <v>2</v>
      </c>
      <c r="F52" s="38" t="s">
        <v>648</v>
      </c>
      <c r="G52" s="22"/>
      <c r="H52" s="22"/>
      <c r="I52" s="771"/>
    </row>
    <row r="53" spans="1:9" ht="15.75">
      <c r="A53" s="152" t="s">
        <v>307</v>
      </c>
      <c r="B53" s="38">
        <v>3705</v>
      </c>
      <c r="C53" s="43" t="s">
        <v>313</v>
      </c>
      <c r="D53" s="327" t="s">
        <v>440</v>
      </c>
      <c r="E53" s="38">
        <v>2</v>
      </c>
      <c r="F53" s="38" t="s">
        <v>648</v>
      </c>
      <c r="G53" s="38"/>
      <c r="H53" s="38"/>
      <c r="I53" s="769"/>
    </row>
    <row r="54" spans="1:9" ht="15.75">
      <c r="A54" s="152" t="s">
        <v>307</v>
      </c>
      <c r="B54" s="38">
        <v>3706</v>
      </c>
      <c r="C54" s="43" t="s">
        <v>314</v>
      </c>
      <c r="D54" s="327" t="s">
        <v>440</v>
      </c>
      <c r="E54" s="38">
        <v>1</v>
      </c>
      <c r="F54" s="38" t="s">
        <v>649</v>
      </c>
      <c r="G54" s="38"/>
      <c r="H54" s="38"/>
      <c r="I54" s="769"/>
    </row>
    <row r="55" spans="1:9" ht="15.75">
      <c r="A55" s="55" t="s">
        <v>356</v>
      </c>
      <c r="B55" s="22">
        <v>4502</v>
      </c>
      <c r="C55" s="23" t="s">
        <v>358</v>
      </c>
      <c r="D55" s="327" t="s">
        <v>440</v>
      </c>
      <c r="E55" s="22">
        <v>2</v>
      </c>
      <c r="F55" s="38" t="s">
        <v>648</v>
      </c>
      <c r="G55" s="22"/>
      <c r="H55" s="22"/>
      <c r="I55" s="770"/>
    </row>
    <row r="56" spans="1:9" ht="15.75">
      <c r="A56" s="55" t="s">
        <v>356</v>
      </c>
      <c r="B56" s="22">
        <v>4503</v>
      </c>
      <c r="C56" s="23" t="s">
        <v>359</v>
      </c>
      <c r="D56" s="327" t="s">
        <v>440</v>
      </c>
      <c r="E56" s="22">
        <v>2</v>
      </c>
      <c r="F56" s="38" t="s">
        <v>648</v>
      </c>
      <c r="G56" s="22"/>
      <c r="H56" s="22"/>
      <c r="I56" s="770"/>
    </row>
    <row r="57" spans="1:9" ht="16.5" thickBot="1">
      <c r="A57" s="757" t="s">
        <v>368</v>
      </c>
      <c r="B57" s="16">
        <v>4605</v>
      </c>
      <c r="C57" s="242" t="s">
        <v>373</v>
      </c>
      <c r="D57" s="335" t="s">
        <v>440</v>
      </c>
      <c r="E57" s="16">
        <v>2</v>
      </c>
      <c r="F57" s="175" t="s">
        <v>648</v>
      </c>
      <c r="G57" s="16">
        <v>1</v>
      </c>
      <c r="H57" s="755" t="s">
        <v>465</v>
      </c>
      <c r="I57" s="377"/>
    </row>
    <row r="58" spans="1:9" ht="25.5" customHeight="1" thickBot="1">
      <c r="A58" s="877" t="s">
        <v>459</v>
      </c>
      <c r="B58" s="877"/>
      <c r="C58" s="877"/>
      <c r="D58" s="877"/>
      <c r="E58" s="877"/>
      <c r="F58" s="877"/>
      <c r="G58" s="877"/>
      <c r="H58" s="877"/>
      <c r="I58" s="877"/>
    </row>
    <row r="59" spans="1:9" ht="15.75">
      <c r="A59" s="9" t="s">
        <v>22</v>
      </c>
      <c r="B59" s="10" t="s">
        <v>28</v>
      </c>
      <c r="C59" s="11" t="s">
        <v>29</v>
      </c>
      <c r="D59" s="344" t="s">
        <v>413</v>
      </c>
      <c r="E59" s="10">
        <v>1</v>
      </c>
      <c r="F59" s="149" t="s">
        <v>649</v>
      </c>
      <c r="G59" s="10"/>
      <c r="H59" s="10"/>
      <c r="I59" s="782"/>
    </row>
    <row r="60" spans="1:9" ht="15.75">
      <c r="A60" s="35" t="s">
        <v>30</v>
      </c>
      <c r="B60" s="36" t="s">
        <v>37</v>
      </c>
      <c r="C60" s="43" t="s">
        <v>38</v>
      </c>
      <c r="D60" s="327" t="s">
        <v>413</v>
      </c>
      <c r="E60" s="38">
        <v>1</v>
      </c>
      <c r="F60" s="38" t="s">
        <v>649</v>
      </c>
      <c r="G60" s="510"/>
      <c r="H60" s="38"/>
      <c r="I60" s="769"/>
    </row>
    <row r="61" spans="1:9" ht="15.75">
      <c r="A61" s="55" t="s">
        <v>75</v>
      </c>
      <c r="B61" s="90" t="s">
        <v>76</v>
      </c>
      <c r="C61" s="23" t="s">
        <v>77</v>
      </c>
      <c r="D61" s="327" t="s">
        <v>427</v>
      </c>
      <c r="E61" s="22">
        <v>1</v>
      </c>
      <c r="F61" s="38" t="s">
        <v>649</v>
      </c>
      <c r="G61" s="22"/>
      <c r="H61" s="22"/>
      <c r="I61" s="372"/>
    </row>
    <row r="62" spans="1:9" ht="15.75">
      <c r="A62" s="105" t="s">
        <v>85</v>
      </c>
      <c r="B62" s="106" t="s">
        <v>86</v>
      </c>
      <c r="C62" s="107" t="s">
        <v>87</v>
      </c>
      <c r="D62" s="327" t="s">
        <v>427</v>
      </c>
      <c r="E62" s="109">
        <v>1</v>
      </c>
      <c r="F62" s="38" t="s">
        <v>649</v>
      </c>
      <c r="G62" s="109"/>
      <c r="H62" s="109"/>
      <c r="I62" s="773"/>
    </row>
    <row r="63" spans="1:9" ht="15.75">
      <c r="A63" s="105" t="s">
        <v>85</v>
      </c>
      <c r="B63" s="106" t="s">
        <v>88</v>
      </c>
      <c r="C63" s="107" t="s">
        <v>89</v>
      </c>
      <c r="D63" s="327" t="s">
        <v>427</v>
      </c>
      <c r="E63" s="109">
        <v>1</v>
      </c>
      <c r="F63" s="38" t="s">
        <v>649</v>
      </c>
      <c r="G63" s="109"/>
      <c r="H63" s="109"/>
      <c r="I63" s="773"/>
    </row>
    <row r="64" spans="1:9" ht="15.75">
      <c r="A64" s="71" t="s">
        <v>110</v>
      </c>
      <c r="B64" s="142" t="s">
        <v>111</v>
      </c>
      <c r="C64" s="73" t="s">
        <v>658</v>
      </c>
      <c r="D64" s="327" t="s">
        <v>427</v>
      </c>
      <c r="E64" s="24">
        <v>1</v>
      </c>
      <c r="F64" s="38" t="s">
        <v>649</v>
      </c>
      <c r="G64" s="24"/>
      <c r="H64" s="24"/>
      <c r="I64" s="771"/>
    </row>
    <row r="65" spans="1:9" ht="15.75">
      <c r="A65" s="55" t="s">
        <v>117</v>
      </c>
      <c r="B65" s="22">
        <v>1001</v>
      </c>
      <c r="C65" s="23" t="s">
        <v>118</v>
      </c>
      <c r="D65" s="327" t="s">
        <v>413</v>
      </c>
      <c r="E65" s="39">
        <v>3</v>
      </c>
      <c r="F65" s="22" t="s">
        <v>650</v>
      </c>
      <c r="G65" s="39"/>
      <c r="H65" s="39"/>
      <c r="I65" s="770"/>
    </row>
    <row r="66" spans="1:9" ht="15.75">
      <c r="A66" s="55" t="s">
        <v>123</v>
      </c>
      <c r="B66" s="22">
        <v>1102</v>
      </c>
      <c r="C66" s="23" t="s">
        <v>125</v>
      </c>
      <c r="D66" s="327" t="s">
        <v>427</v>
      </c>
      <c r="E66" s="22">
        <v>1</v>
      </c>
      <c r="F66" s="38" t="s">
        <v>649</v>
      </c>
      <c r="G66" s="22"/>
      <c r="H66" s="22"/>
      <c r="I66" s="372"/>
    </row>
    <row r="67" spans="1:9" ht="15.75">
      <c r="A67" s="55" t="s">
        <v>131</v>
      </c>
      <c r="B67" s="22">
        <v>1301</v>
      </c>
      <c r="C67" s="23" t="s">
        <v>132</v>
      </c>
      <c r="D67" s="327" t="s">
        <v>427</v>
      </c>
      <c r="E67" s="22">
        <v>3</v>
      </c>
      <c r="F67" s="22" t="s">
        <v>650</v>
      </c>
      <c r="G67" s="22"/>
      <c r="H67" s="22"/>
      <c r="I67" s="372"/>
    </row>
    <row r="68" spans="1:9" ht="15.75">
      <c r="A68" s="172" t="s">
        <v>137</v>
      </c>
      <c r="B68" s="24">
        <v>1401</v>
      </c>
      <c r="C68" s="73" t="s">
        <v>138</v>
      </c>
      <c r="D68" s="327" t="s">
        <v>427</v>
      </c>
      <c r="E68" s="24">
        <v>1</v>
      </c>
      <c r="F68" s="38" t="s">
        <v>649</v>
      </c>
      <c r="G68" s="24"/>
      <c r="H68" s="24"/>
      <c r="I68" s="769"/>
    </row>
    <row r="69" spans="1:9" ht="15.75">
      <c r="A69" s="172" t="s">
        <v>137</v>
      </c>
      <c r="B69" s="24">
        <v>1402</v>
      </c>
      <c r="C69" s="73" t="s">
        <v>139</v>
      </c>
      <c r="D69" s="327" t="s">
        <v>427</v>
      </c>
      <c r="E69" s="24">
        <v>1</v>
      </c>
      <c r="F69" s="38" t="s">
        <v>649</v>
      </c>
      <c r="G69" s="24">
        <v>1</v>
      </c>
      <c r="H69" s="163" t="s">
        <v>465</v>
      </c>
      <c r="I69" s="769"/>
    </row>
    <row r="70" spans="1:9" ht="15.75">
      <c r="A70" s="152" t="s">
        <v>142</v>
      </c>
      <c r="B70" s="24">
        <v>1503</v>
      </c>
      <c r="C70" s="43" t="s">
        <v>146</v>
      </c>
      <c r="D70" s="327" t="s">
        <v>427</v>
      </c>
      <c r="E70" s="38">
        <v>1</v>
      </c>
      <c r="F70" s="38" t="s">
        <v>649</v>
      </c>
      <c r="G70" s="38"/>
      <c r="H70" s="38"/>
      <c r="I70" s="769"/>
    </row>
    <row r="71" spans="1:9" ht="15.75">
      <c r="A71" s="55" t="s">
        <v>155</v>
      </c>
      <c r="B71" s="22">
        <v>1601</v>
      </c>
      <c r="C71" s="23" t="s">
        <v>156</v>
      </c>
      <c r="D71" s="327" t="s">
        <v>427</v>
      </c>
      <c r="E71" s="22">
        <v>1</v>
      </c>
      <c r="F71" s="38" t="s">
        <v>649</v>
      </c>
      <c r="G71" s="510"/>
      <c r="H71" s="22"/>
      <c r="I71" s="770"/>
    </row>
    <row r="72" spans="1:9" ht="15.75">
      <c r="A72" s="55" t="s">
        <v>155</v>
      </c>
      <c r="B72" s="22">
        <v>1605</v>
      </c>
      <c r="C72" s="23" t="s">
        <v>160</v>
      </c>
      <c r="D72" s="327" t="s">
        <v>427</v>
      </c>
      <c r="E72" s="22">
        <v>1</v>
      </c>
      <c r="F72" s="38" t="s">
        <v>649</v>
      </c>
      <c r="G72" s="510"/>
      <c r="H72" s="22"/>
      <c r="I72" s="770"/>
    </row>
    <row r="73" spans="1:9" ht="15.75">
      <c r="A73" s="55" t="s">
        <v>163</v>
      </c>
      <c r="B73" s="22">
        <v>1701</v>
      </c>
      <c r="C73" s="23" t="s">
        <v>164</v>
      </c>
      <c r="D73" s="327" t="s">
        <v>427</v>
      </c>
      <c r="E73" s="22">
        <v>1</v>
      </c>
      <c r="F73" s="38" t="s">
        <v>649</v>
      </c>
      <c r="G73" s="22"/>
      <c r="H73" s="22"/>
      <c r="I73" s="372"/>
    </row>
    <row r="74" spans="1:9" ht="15.75">
      <c r="A74" s="55" t="s">
        <v>163</v>
      </c>
      <c r="B74" s="22">
        <v>1702</v>
      </c>
      <c r="C74" s="23" t="s">
        <v>165</v>
      </c>
      <c r="D74" s="327" t="s">
        <v>427</v>
      </c>
      <c r="E74" s="22">
        <v>1</v>
      </c>
      <c r="F74" s="38" t="s">
        <v>649</v>
      </c>
      <c r="G74" s="22"/>
      <c r="H74" s="22"/>
      <c r="I74" s="372"/>
    </row>
    <row r="75" spans="1:9" ht="15.75">
      <c r="A75" s="55" t="s">
        <v>167</v>
      </c>
      <c r="B75" s="22">
        <v>1803</v>
      </c>
      <c r="C75" s="23" t="s">
        <v>170</v>
      </c>
      <c r="D75" s="327" t="s">
        <v>427</v>
      </c>
      <c r="E75" s="22">
        <v>1</v>
      </c>
      <c r="F75" s="38" t="s">
        <v>649</v>
      </c>
      <c r="G75" s="22">
        <v>1</v>
      </c>
      <c r="H75" s="163" t="s">
        <v>465</v>
      </c>
      <c r="I75" s="372"/>
    </row>
    <row r="76" spans="1:9" ht="15.75">
      <c r="A76" s="55" t="s">
        <v>167</v>
      </c>
      <c r="B76" s="22">
        <v>1804</v>
      </c>
      <c r="C76" s="23" t="s">
        <v>171</v>
      </c>
      <c r="D76" s="327" t="s">
        <v>427</v>
      </c>
      <c r="E76" s="22">
        <v>1</v>
      </c>
      <c r="F76" s="38" t="s">
        <v>649</v>
      </c>
      <c r="G76" s="22"/>
      <c r="H76" s="22"/>
      <c r="I76" s="372"/>
    </row>
    <row r="77" spans="1:9" ht="15.75">
      <c r="A77" s="55" t="s">
        <v>176</v>
      </c>
      <c r="B77" s="22">
        <v>1905</v>
      </c>
      <c r="C77" s="23" t="s">
        <v>181</v>
      </c>
      <c r="D77" s="327" t="s">
        <v>427</v>
      </c>
      <c r="E77" s="22">
        <v>1</v>
      </c>
      <c r="F77" s="38" t="s">
        <v>649</v>
      </c>
      <c r="G77" s="22"/>
      <c r="H77" s="22"/>
      <c r="I77" s="372"/>
    </row>
    <row r="78" spans="1:9" ht="15.75">
      <c r="A78" s="55" t="s">
        <v>185</v>
      </c>
      <c r="B78" s="22">
        <v>2003</v>
      </c>
      <c r="C78" s="23" t="s">
        <v>191</v>
      </c>
      <c r="D78" s="327" t="s">
        <v>427</v>
      </c>
      <c r="E78" s="22">
        <v>3</v>
      </c>
      <c r="F78" s="22" t="s">
        <v>650</v>
      </c>
      <c r="G78" s="22"/>
      <c r="H78" s="22"/>
      <c r="I78" s="372"/>
    </row>
    <row r="79" spans="1:9" ht="15.75">
      <c r="A79" s="152" t="s">
        <v>192</v>
      </c>
      <c r="B79" s="38">
        <v>2106</v>
      </c>
      <c r="C79" s="43" t="s">
        <v>198</v>
      </c>
      <c r="D79" s="327" t="s">
        <v>427</v>
      </c>
      <c r="E79" s="38">
        <v>1</v>
      </c>
      <c r="F79" s="38" t="s">
        <v>649</v>
      </c>
      <c r="G79" s="38"/>
      <c r="H79" s="38"/>
      <c r="I79" s="769"/>
    </row>
    <row r="80" spans="1:9" ht="15.75">
      <c r="A80" s="55" t="s">
        <v>214</v>
      </c>
      <c r="B80" s="22">
        <v>2202</v>
      </c>
      <c r="C80" s="23" t="s">
        <v>216</v>
      </c>
      <c r="D80" s="327" t="s">
        <v>427</v>
      </c>
      <c r="E80" s="22">
        <v>1</v>
      </c>
      <c r="F80" s="38" t="s">
        <v>649</v>
      </c>
      <c r="G80" s="22">
        <v>1</v>
      </c>
      <c r="H80" s="163" t="s">
        <v>465</v>
      </c>
      <c r="I80" s="372"/>
    </row>
    <row r="81" spans="1:9" ht="15.75">
      <c r="A81" s="55" t="s">
        <v>214</v>
      </c>
      <c r="B81" s="22">
        <v>2203</v>
      </c>
      <c r="C81" s="23" t="s">
        <v>217</v>
      </c>
      <c r="D81" s="327" t="s">
        <v>427</v>
      </c>
      <c r="E81" s="22">
        <v>1</v>
      </c>
      <c r="F81" s="38" t="s">
        <v>649</v>
      </c>
      <c r="G81" s="22"/>
      <c r="H81" s="22"/>
      <c r="I81" s="372"/>
    </row>
    <row r="82" spans="1:9" ht="15.75">
      <c r="A82" s="71" t="s">
        <v>224</v>
      </c>
      <c r="B82" s="24">
        <v>2301</v>
      </c>
      <c r="C82" s="73" t="s">
        <v>225</v>
      </c>
      <c r="D82" s="327" t="s">
        <v>427</v>
      </c>
      <c r="E82" s="24">
        <v>1</v>
      </c>
      <c r="F82" s="38" t="s">
        <v>649</v>
      </c>
      <c r="G82" s="24"/>
      <c r="H82" s="24"/>
      <c r="I82" s="773" t="s">
        <v>654</v>
      </c>
    </row>
    <row r="83" spans="1:9" ht="15.75">
      <c r="A83" s="71" t="s">
        <v>224</v>
      </c>
      <c r="B83" s="24">
        <v>2302</v>
      </c>
      <c r="C83" s="73" t="s">
        <v>226</v>
      </c>
      <c r="D83" s="327" t="s">
        <v>427</v>
      </c>
      <c r="E83" s="24">
        <v>1</v>
      </c>
      <c r="F83" s="38" t="s">
        <v>649</v>
      </c>
      <c r="G83" s="24"/>
      <c r="H83" s="24"/>
      <c r="I83" s="773" t="s">
        <v>654</v>
      </c>
    </row>
    <row r="84" spans="1:9" ht="15.75">
      <c r="A84" s="71" t="s">
        <v>224</v>
      </c>
      <c r="B84" s="24">
        <v>2303</v>
      </c>
      <c r="C84" s="73" t="s">
        <v>227</v>
      </c>
      <c r="D84" s="327" t="s">
        <v>427</v>
      </c>
      <c r="E84" s="24">
        <v>1</v>
      </c>
      <c r="F84" s="38" t="s">
        <v>649</v>
      </c>
      <c r="G84" s="24"/>
      <c r="H84" s="24"/>
      <c r="I84" s="771"/>
    </row>
    <row r="85" spans="1:9" ht="15.75">
      <c r="A85" s="227" t="s">
        <v>233</v>
      </c>
      <c r="B85" s="39">
        <v>2401</v>
      </c>
      <c r="C85" s="228" t="s">
        <v>234</v>
      </c>
      <c r="D85" s="327" t="s">
        <v>427</v>
      </c>
      <c r="E85" s="39">
        <v>1</v>
      </c>
      <c r="F85" s="38" t="s">
        <v>649</v>
      </c>
      <c r="G85" s="39"/>
      <c r="H85" s="39"/>
      <c r="I85" s="770"/>
    </row>
    <row r="86" spans="1:9" ht="15.75">
      <c r="A86" s="227" t="s">
        <v>233</v>
      </c>
      <c r="B86" s="39">
        <v>2404</v>
      </c>
      <c r="C86" s="228" t="s">
        <v>237</v>
      </c>
      <c r="D86" s="327" t="s">
        <v>427</v>
      </c>
      <c r="E86" s="39">
        <v>1</v>
      </c>
      <c r="F86" s="38" t="s">
        <v>649</v>
      </c>
      <c r="G86" s="547"/>
      <c r="H86" s="39"/>
      <c r="I86" s="770"/>
    </row>
    <row r="87" spans="1:9" ht="15.75">
      <c r="A87" s="55" t="s">
        <v>244</v>
      </c>
      <c r="B87" s="22">
        <v>2501</v>
      </c>
      <c r="C87" s="23" t="s">
        <v>657</v>
      </c>
      <c r="D87" s="327" t="s">
        <v>427</v>
      </c>
      <c r="E87" s="22">
        <v>1</v>
      </c>
      <c r="F87" s="38" t="s">
        <v>649</v>
      </c>
      <c r="G87" s="22"/>
      <c r="H87" s="22"/>
      <c r="I87" s="372" t="s">
        <v>654</v>
      </c>
    </row>
    <row r="88" spans="1:9" ht="15.75">
      <c r="A88" s="55" t="s">
        <v>258</v>
      </c>
      <c r="B88" s="22">
        <v>2701</v>
      </c>
      <c r="C88" s="23" t="s">
        <v>259</v>
      </c>
      <c r="D88" s="327" t="s">
        <v>427</v>
      </c>
      <c r="E88" s="22">
        <v>3</v>
      </c>
      <c r="F88" s="22" t="s">
        <v>650</v>
      </c>
      <c r="G88" s="22"/>
      <c r="H88" s="22"/>
      <c r="I88" s="773" t="s">
        <v>654</v>
      </c>
    </row>
    <row r="89" spans="1:9" ht="15.75">
      <c r="A89" s="55" t="s">
        <v>260</v>
      </c>
      <c r="B89" s="22">
        <v>2802</v>
      </c>
      <c r="C89" s="23" t="s">
        <v>263</v>
      </c>
      <c r="D89" s="327" t="s">
        <v>427</v>
      </c>
      <c r="E89" s="22">
        <v>1</v>
      </c>
      <c r="F89" s="38" t="s">
        <v>649</v>
      </c>
      <c r="G89" s="22"/>
      <c r="H89" s="22"/>
      <c r="I89" s="770"/>
    </row>
    <row r="90" spans="1:9" ht="15.75">
      <c r="A90" s="55" t="s">
        <v>265</v>
      </c>
      <c r="B90" s="22">
        <v>2901</v>
      </c>
      <c r="C90" s="23" t="s">
        <v>266</v>
      </c>
      <c r="D90" s="327" t="s">
        <v>427</v>
      </c>
      <c r="E90" s="22">
        <v>1</v>
      </c>
      <c r="F90" s="38" t="s">
        <v>649</v>
      </c>
      <c r="G90" s="22"/>
      <c r="H90" s="22"/>
      <c r="I90" s="372"/>
    </row>
    <row r="91" spans="1:9" ht="15.75">
      <c r="A91" s="774" t="s">
        <v>270</v>
      </c>
      <c r="B91" s="22">
        <v>3001</v>
      </c>
      <c r="C91" s="23" t="s">
        <v>271</v>
      </c>
      <c r="D91" s="327" t="s">
        <v>427</v>
      </c>
      <c r="E91" s="22">
        <v>1</v>
      </c>
      <c r="F91" s="38" t="s">
        <v>649</v>
      </c>
      <c r="G91" s="22"/>
      <c r="H91" s="22"/>
      <c r="I91" s="372"/>
    </row>
    <row r="92" spans="1:9" ht="15.75">
      <c r="A92" s="55" t="s">
        <v>274</v>
      </c>
      <c r="B92" s="22">
        <v>3101</v>
      </c>
      <c r="C92" s="23" t="s">
        <v>275</v>
      </c>
      <c r="D92" s="327" t="s">
        <v>427</v>
      </c>
      <c r="E92" s="22">
        <v>3</v>
      </c>
      <c r="F92" s="22" t="s">
        <v>650</v>
      </c>
      <c r="G92" s="22"/>
      <c r="H92" s="22"/>
      <c r="I92" s="372"/>
    </row>
    <row r="93" spans="1:9" ht="15.75">
      <c r="A93" s="55" t="s">
        <v>281</v>
      </c>
      <c r="B93" s="22">
        <v>3207</v>
      </c>
      <c r="C93" s="23" t="s">
        <v>288</v>
      </c>
      <c r="D93" s="327" t="s">
        <v>427</v>
      </c>
      <c r="E93" s="22">
        <v>1</v>
      </c>
      <c r="F93" s="38" t="s">
        <v>649</v>
      </c>
      <c r="G93" s="22"/>
      <c r="H93" s="22"/>
      <c r="I93" s="771"/>
    </row>
    <row r="94" spans="1:9" ht="15.75">
      <c r="A94" s="55" t="s">
        <v>294</v>
      </c>
      <c r="B94" s="22">
        <v>3301</v>
      </c>
      <c r="C94" s="23" t="s">
        <v>295</v>
      </c>
      <c r="D94" s="327" t="s">
        <v>427</v>
      </c>
      <c r="E94" s="22">
        <v>1</v>
      </c>
      <c r="F94" s="38" t="s">
        <v>649</v>
      </c>
      <c r="G94" s="22"/>
      <c r="H94" s="22"/>
      <c r="I94" s="372"/>
    </row>
    <row r="95" spans="1:9" ht="15.75">
      <c r="A95" s="55" t="s">
        <v>297</v>
      </c>
      <c r="B95" s="39">
        <v>3401</v>
      </c>
      <c r="C95" s="228" t="s">
        <v>298</v>
      </c>
      <c r="D95" s="327" t="s">
        <v>427</v>
      </c>
      <c r="E95" s="39">
        <v>1</v>
      </c>
      <c r="F95" s="38" t="s">
        <v>649</v>
      </c>
      <c r="G95" s="39"/>
      <c r="H95" s="39"/>
      <c r="I95" s="372"/>
    </row>
    <row r="96" spans="1:9" ht="15.75">
      <c r="A96" s="55" t="s">
        <v>303</v>
      </c>
      <c r="B96" s="22">
        <v>3501</v>
      </c>
      <c r="C96" s="23" t="s">
        <v>304</v>
      </c>
      <c r="D96" s="327" t="s">
        <v>427</v>
      </c>
      <c r="E96" s="22">
        <v>1</v>
      </c>
      <c r="F96" s="38" t="s">
        <v>649</v>
      </c>
      <c r="G96" s="22"/>
      <c r="H96" s="22"/>
      <c r="I96" s="372"/>
    </row>
    <row r="97" spans="1:9" ht="15.75">
      <c r="A97" s="55" t="s">
        <v>305</v>
      </c>
      <c r="B97" s="22">
        <v>3601</v>
      </c>
      <c r="C97" s="23" t="s">
        <v>306</v>
      </c>
      <c r="D97" s="327" t="s">
        <v>427</v>
      </c>
      <c r="E97" s="22">
        <v>1</v>
      </c>
      <c r="F97" s="38" t="s">
        <v>649</v>
      </c>
      <c r="G97" s="22"/>
      <c r="H97" s="22"/>
      <c r="I97" s="372"/>
    </row>
    <row r="98" spans="1:9" ht="15.75">
      <c r="A98" s="152" t="s">
        <v>307</v>
      </c>
      <c r="B98" s="38">
        <v>3701</v>
      </c>
      <c r="C98" s="43" t="s">
        <v>308</v>
      </c>
      <c r="D98" s="327" t="s">
        <v>427</v>
      </c>
      <c r="E98" s="38">
        <v>1</v>
      </c>
      <c r="F98" s="38" t="s">
        <v>649</v>
      </c>
      <c r="G98" s="38"/>
      <c r="H98" s="38"/>
      <c r="I98" s="769"/>
    </row>
    <row r="99" spans="1:9" ht="15.75">
      <c r="A99" s="152" t="s">
        <v>307</v>
      </c>
      <c r="B99" s="38">
        <v>3702</v>
      </c>
      <c r="C99" s="43" t="s">
        <v>310</v>
      </c>
      <c r="D99" s="327" t="s">
        <v>427</v>
      </c>
      <c r="E99" s="38">
        <v>1</v>
      </c>
      <c r="F99" s="38" t="s">
        <v>649</v>
      </c>
      <c r="G99" s="38"/>
      <c r="H99" s="38"/>
      <c r="I99" s="769"/>
    </row>
    <row r="100" spans="1:9" ht="15.75">
      <c r="A100" s="152" t="s">
        <v>307</v>
      </c>
      <c r="B100" s="38">
        <v>3704</v>
      </c>
      <c r="C100" s="43" t="s">
        <v>312</v>
      </c>
      <c r="D100" s="327" t="s">
        <v>427</v>
      </c>
      <c r="E100" s="38">
        <v>1</v>
      </c>
      <c r="F100" s="38" t="s">
        <v>649</v>
      </c>
      <c r="G100" s="38"/>
      <c r="H100" s="38"/>
      <c r="I100" s="769"/>
    </row>
    <row r="101" spans="1:9" ht="15.75">
      <c r="A101" s="55" t="s">
        <v>315</v>
      </c>
      <c r="B101" s="22">
        <v>3802</v>
      </c>
      <c r="C101" s="23" t="s">
        <v>317</v>
      </c>
      <c r="D101" s="327" t="s">
        <v>427</v>
      </c>
      <c r="E101" s="22">
        <v>1</v>
      </c>
      <c r="F101" s="38" t="s">
        <v>649</v>
      </c>
      <c r="G101" s="22"/>
      <c r="H101" s="22"/>
      <c r="I101" s="372"/>
    </row>
    <row r="102" spans="1:9" ht="15.75">
      <c r="A102" s="55" t="s">
        <v>315</v>
      </c>
      <c r="B102" s="22">
        <v>3803</v>
      </c>
      <c r="C102" s="23" t="s">
        <v>318</v>
      </c>
      <c r="D102" s="327" t="s">
        <v>427</v>
      </c>
      <c r="E102" s="22">
        <v>1</v>
      </c>
      <c r="F102" s="38" t="s">
        <v>649</v>
      </c>
      <c r="G102" s="22"/>
      <c r="H102" s="22"/>
      <c r="I102" s="372"/>
    </row>
    <row r="103" spans="1:9" ht="15.75">
      <c r="A103" s="55" t="s">
        <v>323</v>
      </c>
      <c r="B103" s="22">
        <v>4001</v>
      </c>
      <c r="C103" s="23" t="s">
        <v>324</v>
      </c>
      <c r="D103" s="327" t="s">
        <v>413</v>
      </c>
      <c r="E103" s="22">
        <v>1</v>
      </c>
      <c r="F103" s="38" t="s">
        <v>649</v>
      </c>
      <c r="G103" s="22"/>
      <c r="H103" s="22"/>
      <c r="I103" s="372"/>
    </row>
    <row r="104" spans="1:9" ht="15.75">
      <c r="A104" s="55" t="s">
        <v>326</v>
      </c>
      <c r="B104" s="22">
        <v>4102</v>
      </c>
      <c r="C104" s="23" t="s">
        <v>329</v>
      </c>
      <c r="D104" s="327" t="s">
        <v>427</v>
      </c>
      <c r="E104" s="22">
        <v>1</v>
      </c>
      <c r="F104" s="38" t="s">
        <v>649</v>
      </c>
      <c r="G104" s="22"/>
      <c r="H104" s="22"/>
      <c r="I104" s="372"/>
    </row>
    <row r="105" spans="1:9" ht="15.75">
      <c r="A105" s="55" t="s">
        <v>333</v>
      </c>
      <c r="B105" s="287">
        <v>4209</v>
      </c>
      <c r="C105" s="295" t="s">
        <v>342</v>
      </c>
      <c r="D105" s="327" t="s">
        <v>427</v>
      </c>
      <c r="E105" s="287">
        <v>1</v>
      </c>
      <c r="F105" s="38" t="s">
        <v>649</v>
      </c>
      <c r="G105" s="287"/>
      <c r="H105" s="287"/>
      <c r="I105" s="753"/>
    </row>
    <row r="106" spans="1:9" ht="15.75">
      <c r="A106" s="55" t="s">
        <v>343</v>
      </c>
      <c r="B106" s="22">
        <v>4301</v>
      </c>
      <c r="C106" s="23" t="s">
        <v>344</v>
      </c>
      <c r="D106" s="327" t="s">
        <v>427</v>
      </c>
      <c r="E106" s="22">
        <v>3</v>
      </c>
      <c r="F106" s="22" t="s">
        <v>650</v>
      </c>
      <c r="G106" s="22">
        <v>1</v>
      </c>
      <c r="H106" s="163" t="s">
        <v>465</v>
      </c>
      <c r="I106" s="372"/>
    </row>
    <row r="107" spans="1:9" ht="15.75">
      <c r="A107" s="55" t="s">
        <v>352</v>
      </c>
      <c r="B107" s="22">
        <v>4409</v>
      </c>
      <c r="C107" s="23" t="s">
        <v>355</v>
      </c>
      <c r="D107" s="327" t="s">
        <v>427</v>
      </c>
      <c r="E107" s="22">
        <v>1</v>
      </c>
      <c r="F107" s="22" t="s">
        <v>412</v>
      </c>
      <c r="G107" s="22">
        <v>1</v>
      </c>
      <c r="H107" s="163" t="s">
        <v>465</v>
      </c>
      <c r="I107" s="372"/>
    </row>
    <row r="108" spans="1:9" ht="15.75">
      <c r="A108" s="55" t="s">
        <v>356</v>
      </c>
      <c r="B108" s="22">
        <v>4501</v>
      </c>
      <c r="C108" s="23" t="s">
        <v>357</v>
      </c>
      <c r="D108" s="327" t="s">
        <v>427</v>
      </c>
      <c r="E108" s="22">
        <v>3</v>
      </c>
      <c r="F108" s="22" t="s">
        <v>650</v>
      </c>
      <c r="G108" s="22"/>
      <c r="H108" s="22"/>
      <c r="I108" s="770"/>
    </row>
    <row r="109" spans="1:9" ht="15.75">
      <c r="A109" s="55" t="s">
        <v>356</v>
      </c>
      <c r="B109" s="24">
        <v>4506</v>
      </c>
      <c r="C109" s="23" t="s">
        <v>659</v>
      </c>
      <c r="D109" s="327" t="s">
        <v>427</v>
      </c>
      <c r="E109" s="22">
        <v>1</v>
      </c>
      <c r="F109" s="38" t="s">
        <v>649</v>
      </c>
      <c r="G109" s="22"/>
      <c r="H109" s="22"/>
      <c r="I109" s="770"/>
    </row>
    <row r="110" spans="1:9" ht="15.75">
      <c r="A110" s="55" t="s">
        <v>368</v>
      </c>
      <c r="B110" s="22">
        <v>4604</v>
      </c>
      <c r="C110" s="222" t="s">
        <v>372</v>
      </c>
      <c r="D110" s="327" t="s">
        <v>427</v>
      </c>
      <c r="E110" s="22">
        <v>1</v>
      </c>
      <c r="F110" s="38" t="s">
        <v>649</v>
      </c>
      <c r="G110" s="22"/>
      <c r="H110" s="22"/>
      <c r="I110" s="372"/>
    </row>
    <row r="111" spans="1:9" ht="15.75">
      <c r="A111" s="55" t="s">
        <v>52</v>
      </c>
      <c r="B111" s="22" t="s">
        <v>57</v>
      </c>
      <c r="C111" s="56" t="s">
        <v>58</v>
      </c>
      <c r="D111" s="327" t="s">
        <v>422</v>
      </c>
      <c r="E111" s="22">
        <v>1</v>
      </c>
      <c r="F111" s="38" t="s">
        <v>649</v>
      </c>
      <c r="G111" s="22">
        <v>1</v>
      </c>
      <c r="H111" s="163" t="s">
        <v>465</v>
      </c>
      <c r="I111" s="372"/>
    </row>
    <row r="112" spans="1:9" ht="18.75">
      <c r="A112" s="57" t="s">
        <v>52</v>
      </c>
      <c r="B112" s="58" t="s">
        <v>59</v>
      </c>
      <c r="C112" s="579" t="s">
        <v>60</v>
      </c>
      <c r="D112" s="327" t="s">
        <v>422</v>
      </c>
      <c r="E112" s="22">
        <v>3</v>
      </c>
      <c r="F112" s="22" t="s">
        <v>650</v>
      </c>
      <c r="G112" s="22">
        <v>1</v>
      </c>
      <c r="H112" s="163" t="s">
        <v>465</v>
      </c>
      <c r="I112" s="759"/>
    </row>
    <row r="113" spans="1:9" ht="15.75">
      <c r="A113" s="71" t="s">
        <v>63</v>
      </c>
      <c r="B113" s="72" t="s">
        <v>66</v>
      </c>
      <c r="C113" s="73" t="s">
        <v>67</v>
      </c>
      <c r="D113" s="327" t="s">
        <v>425</v>
      </c>
      <c r="E113" s="38">
        <v>2</v>
      </c>
      <c r="F113" s="38" t="s">
        <v>648</v>
      </c>
      <c r="G113" s="24">
        <v>1</v>
      </c>
      <c r="H113" s="163" t="s">
        <v>465</v>
      </c>
      <c r="I113" s="771"/>
    </row>
    <row r="114" spans="1:9" ht="15.75">
      <c r="A114" s="105" t="s">
        <v>82</v>
      </c>
      <c r="B114" s="106" t="s">
        <v>102</v>
      </c>
      <c r="C114" s="107" t="s">
        <v>103</v>
      </c>
      <c r="D114" s="327" t="s">
        <v>422</v>
      </c>
      <c r="E114" s="109">
        <v>1</v>
      </c>
      <c r="F114" s="38" t="s">
        <v>649</v>
      </c>
      <c r="G114" s="109"/>
      <c r="H114" s="109"/>
      <c r="I114" s="773"/>
    </row>
    <row r="115" spans="1:9" ht="15.75">
      <c r="A115" s="55" t="s">
        <v>356</v>
      </c>
      <c r="B115" s="24">
        <v>4510</v>
      </c>
      <c r="C115" s="23" t="s">
        <v>366</v>
      </c>
      <c r="D115" s="327" t="s">
        <v>425</v>
      </c>
      <c r="E115" s="22">
        <v>2</v>
      </c>
      <c r="F115" s="38" t="s">
        <v>648</v>
      </c>
      <c r="G115" s="22">
        <v>1</v>
      </c>
      <c r="H115" s="163" t="s">
        <v>465</v>
      </c>
      <c r="I115" s="770"/>
    </row>
    <row r="116" spans="1:9" ht="15.75">
      <c r="A116" s="55" t="s">
        <v>176</v>
      </c>
      <c r="B116" s="22">
        <v>1902</v>
      </c>
      <c r="C116" s="23" t="s">
        <v>178</v>
      </c>
      <c r="D116" s="327" t="s">
        <v>447</v>
      </c>
      <c r="E116" s="22">
        <v>1</v>
      </c>
      <c r="F116" s="38" t="s">
        <v>649</v>
      </c>
      <c r="G116" s="22"/>
      <c r="H116" s="22"/>
      <c r="I116" s="372"/>
    </row>
    <row r="117" spans="1:9" ht="15.75">
      <c r="A117" s="227" t="s">
        <v>297</v>
      </c>
      <c r="B117" s="39">
        <v>3405</v>
      </c>
      <c r="C117" s="228" t="s">
        <v>302</v>
      </c>
      <c r="D117" s="327" t="s">
        <v>447</v>
      </c>
      <c r="E117" s="39">
        <v>1</v>
      </c>
      <c r="F117" s="38" t="s">
        <v>649</v>
      </c>
      <c r="G117" s="39"/>
      <c r="H117" s="39"/>
      <c r="I117" s="372"/>
    </row>
    <row r="118" spans="1:9" ht="15.75">
      <c r="A118" s="55" t="s">
        <v>133</v>
      </c>
      <c r="B118" s="22">
        <v>1302</v>
      </c>
      <c r="C118" s="23" t="s">
        <v>134</v>
      </c>
      <c r="D118" s="327" t="s">
        <v>439</v>
      </c>
      <c r="E118" s="22">
        <v>3</v>
      </c>
      <c r="F118" s="22" t="s">
        <v>650</v>
      </c>
      <c r="G118" s="22">
        <v>1</v>
      </c>
      <c r="H118" s="163" t="s">
        <v>465</v>
      </c>
      <c r="I118" s="773" t="s">
        <v>654</v>
      </c>
    </row>
    <row r="119" spans="1:9" ht="15.75">
      <c r="A119" s="55" t="s">
        <v>133</v>
      </c>
      <c r="B119" s="22">
        <v>1303</v>
      </c>
      <c r="C119" s="23" t="s">
        <v>136</v>
      </c>
      <c r="D119" s="327" t="s">
        <v>439</v>
      </c>
      <c r="E119" s="22">
        <v>1</v>
      </c>
      <c r="F119" s="38" t="s">
        <v>649</v>
      </c>
      <c r="G119" s="22"/>
      <c r="H119" s="22"/>
      <c r="I119" s="759" t="s">
        <v>651</v>
      </c>
    </row>
    <row r="120" spans="1:9" ht="15.75">
      <c r="A120" s="55" t="s">
        <v>214</v>
      </c>
      <c r="B120" s="22">
        <v>2208</v>
      </c>
      <c r="C120" s="222" t="s">
        <v>222</v>
      </c>
      <c r="D120" s="327" t="s">
        <v>439</v>
      </c>
      <c r="E120" s="22">
        <v>1</v>
      </c>
      <c r="F120" s="38" t="s">
        <v>649</v>
      </c>
      <c r="G120" s="22">
        <v>1</v>
      </c>
      <c r="H120" s="163" t="s">
        <v>465</v>
      </c>
      <c r="I120" s="372"/>
    </row>
    <row r="121" spans="1:9" ht="15.75">
      <c r="A121" s="71" t="s">
        <v>63</v>
      </c>
      <c r="B121" s="72" t="s">
        <v>68</v>
      </c>
      <c r="C121" s="73" t="s">
        <v>69</v>
      </c>
      <c r="D121" s="327" t="s">
        <v>426</v>
      </c>
      <c r="E121" s="24">
        <v>1</v>
      </c>
      <c r="F121" s="38" t="s">
        <v>649</v>
      </c>
      <c r="G121" s="24">
        <v>1</v>
      </c>
      <c r="H121" s="163" t="s">
        <v>465</v>
      </c>
      <c r="I121" s="771"/>
    </row>
    <row r="122" spans="1:9" ht="15.75">
      <c r="A122" s="55" t="s">
        <v>176</v>
      </c>
      <c r="B122" s="22">
        <v>1904</v>
      </c>
      <c r="C122" s="23" t="s">
        <v>180</v>
      </c>
      <c r="D122" s="327" t="s">
        <v>426</v>
      </c>
      <c r="E122" s="22">
        <v>1</v>
      </c>
      <c r="F122" s="38" t="s">
        <v>649</v>
      </c>
      <c r="G122" s="22"/>
      <c r="H122" s="22"/>
      <c r="I122" s="372"/>
    </row>
    <row r="123" spans="1:9" ht="15.75">
      <c r="A123" s="55" t="s">
        <v>176</v>
      </c>
      <c r="B123" s="22">
        <v>1908</v>
      </c>
      <c r="C123" s="23" t="s">
        <v>184</v>
      </c>
      <c r="D123" s="331" t="s">
        <v>426</v>
      </c>
      <c r="E123" s="22">
        <v>1</v>
      </c>
      <c r="F123" s="38" t="s">
        <v>649</v>
      </c>
      <c r="G123" s="22"/>
      <c r="H123" s="22"/>
      <c r="I123" s="372"/>
    </row>
    <row r="124" spans="1:9" ht="15.75">
      <c r="A124" s="55" t="s">
        <v>278</v>
      </c>
      <c r="B124" s="22">
        <v>3104</v>
      </c>
      <c r="C124" s="23" t="s">
        <v>280</v>
      </c>
      <c r="D124" s="327" t="s">
        <v>426</v>
      </c>
      <c r="E124" s="22">
        <v>1</v>
      </c>
      <c r="F124" s="38" t="s">
        <v>649</v>
      </c>
      <c r="G124" s="22"/>
      <c r="H124" s="22"/>
      <c r="I124" s="372"/>
    </row>
    <row r="125" spans="1:9" ht="16.5" thickBot="1">
      <c r="A125" s="757" t="s">
        <v>297</v>
      </c>
      <c r="B125" s="195">
        <v>3403</v>
      </c>
      <c r="C125" s="233" t="s">
        <v>300</v>
      </c>
      <c r="D125" s="335" t="s">
        <v>429</v>
      </c>
      <c r="E125" s="195">
        <v>2</v>
      </c>
      <c r="F125" s="175" t="s">
        <v>648</v>
      </c>
      <c r="G125" s="195"/>
      <c r="H125" s="195"/>
      <c r="I125" s="377"/>
    </row>
    <row r="126" spans="1:9" ht="15" thickBot="1">
      <c r="A126" s="877" t="s">
        <v>460</v>
      </c>
      <c r="B126" s="877"/>
      <c r="C126" s="877"/>
      <c r="D126" s="877"/>
      <c r="E126" s="877"/>
      <c r="F126" s="877"/>
      <c r="G126" s="877"/>
      <c r="H126" s="877"/>
      <c r="I126" s="877"/>
    </row>
    <row r="127" spans="1:9" ht="15.75">
      <c r="A127" s="54" t="s">
        <v>123</v>
      </c>
      <c r="B127" s="10">
        <v>1104</v>
      </c>
      <c r="C127" s="11" t="s">
        <v>127</v>
      </c>
      <c r="D127" s="344" t="s">
        <v>437</v>
      </c>
      <c r="E127" s="10">
        <v>1</v>
      </c>
      <c r="F127" s="149" t="s">
        <v>649</v>
      </c>
      <c r="G127" s="10">
        <v>1</v>
      </c>
      <c r="H127" s="758" t="s">
        <v>465</v>
      </c>
      <c r="I127" s="782"/>
    </row>
    <row r="128" spans="1:9" ht="15.75">
      <c r="A128" s="55" t="s">
        <v>128</v>
      </c>
      <c r="B128" s="22">
        <v>1202</v>
      </c>
      <c r="C128" s="23" t="s">
        <v>130</v>
      </c>
      <c r="D128" s="327" t="s">
        <v>437</v>
      </c>
      <c r="E128" s="22">
        <v>3</v>
      </c>
      <c r="F128" s="22" t="s">
        <v>650</v>
      </c>
      <c r="G128" s="22">
        <v>1</v>
      </c>
      <c r="H128" s="163" t="s">
        <v>465</v>
      </c>
      <c r="I128" s="372"/>
    </row>
    <row r="129" spans="1:9" ht="15.75">
      <c r="A129" s="152" t="s">
        <v>192</v>
      </c>
      <c r="B129" s="38">
        <v>2104</v>
      </c>
      <c r="C129" s="43" t="s">
        <v>196</v>
      </c>
      <c r="D129" s="327" t="s">
        <v>437</v>
      </c>
      <c r="E129" s="38">
        <v>2</v>
      </c>
      <c r="F129" s="38" t="s">
        <v>648</v>
      </c>
      <c r="G129" s="38"/>
      <c r="H129" s="38"/>
      <c r="I129" s="769"/>
    </row>
    <row r="130" spans="1:9" ht="15.75">
      <c r="A130" s="152" t="s">
        <v>192</v>
      </c>
      <c r="B130" s="38">
        <v>2109</v>
      </c>
      <c r="C130" s="43" t="s">
        <v>201</v>
      </c>
      <c r="D130" s="327" t="s">
        <v>437</v>
      </c>
      <c r="E130" s="38">
        <v>1</v>
      </c>
      <c r="F130" s="38" t="s">
        <v>649</v>
      </c>
      <c r="G130" s="38">
        <v>1</v>
      </c>
      <c r="H130" s="163" t="s">
        <v>465</v>
      </c>
      <c r="I130" s="769"/>
    </row>
    <row r="131" spans="1:9" ht="15.75">
      <c r="A131" s="55" t="s">
        <v>214</v>
      </c>
      <c r="B131" s="22">
        <v>2205</v>
      </c>
      <c r="C131" s="23" t="s">
        <v>219</v>
      </c>
      <c r="D131" s="327" t="s">
        <v>437</v>
      </c>
      <c r="E131" s="22">
        <v>1</v>
      </c>
      <c r="F131" s="38" t="s">
        <v>649</v>
      </c>
      <c r="G131" s="22"/>
      <c r="H131" s="22"/>
      <c r="I131" s="372"/>
    </row>
    <row r="132" spans="1:9" ht="15.75">
      <c r="A132" s="55" t="s">
        <v>214</v>
      </c>
      <c r="B132" s="22">
        <v>2206</v>
      </c>
      <c r="C132" s="222" t="s">
        <v>220</v>
      </c>
      <c r="D132" s="327" t="s">
        <v>424</v>
      </c>
      <c r="E132" s="22">
        <v>1</v>
      </c>
      <c r="F132" s="38" t="s">
        <v>649</v>
      </c>
      <c r="G132" s="22">
        <v>1</v>
      </c>
      <c r="H132" s="163" t="s">
        <v>465</v>
      </c>
      <c r="I132" s="372"/>
    </row>
    <row r="133" spans="1:9" ht="15.75">
      <c r="A133" s="55" t="s">
        <v>276</v>
      </c>
      <c r="B133" s="22">
        <v>3102</v>
      </c>
      <c r="C133" s="23" t="s">
        <v>277</v>
      </c>
      <c r="D133" s="327" t="s">
        <v>437</v>
      </c>
      <c r="E133" s="22">
        <v>3</v>
      </c>
      <c r="F133" s="22" t="s">
        <v>650</v>
      </c>
      <c r="G133" s="22"/>
      <c r="H133" s="22"/>
      <c r="I133" s="372"/>
    </row>
    <row r="134" spans="1:9" ht="15.75">
      <c r="A134" s="55" t="s">
        <v>294</v>
      </c>
      <c r="B134" s="22">
        <v>3302</v>
      </c>
      <c r="C134" s="23" t="s">
        <v>296</v>
      </c>
      <c r="D134" s="327" t="s">
        <v>437</v>
      </c>
      <c r="E134" s="22">
        <v>2</v>
      </c>
      <c r="F134" s="38" t="s">
        <v>648</v>
      </c>
      <c r="G134" s="22">
        <v>1</v>
      </c>
      <c r="H134" s="163" t="s">
        <v>465</v>
      </c>
      <c r="I134" s="372"/>
    </row>
    <row r="135" spans="1:9" ht="15.75">
      <c r="A135" s="55" t="s">
        <v>297</v>
      </c>
      <c r="B135" s="39">
        <v>3404</v>
      </c>
      <c r="C135" s="228" t="s">
        <v>301</v>
      </c>
      <c r="D135" s="327" t="s">
        <v>437</v>
      </c>
      <c r="E135" s="39">
        <v>1</v>
      </c>
      <c r="F135" s="38" t="s">
        <v>649</v>
      </c>
      <c r="G135" s="39"/>
      <c r="H135" s="39"/>
      <c r="I135" s="372"/>
    </row>
    <row r="136" spans="1:9" ht="15.75">
      <c r="A136" s="55" t="s">
        <v>345</v>
      </c>
      <c r="B136" s="22">
        <v>4402</v>
      </c>
      <c r="C136" s="23" t="s">
        <v>347</v>
      </c>
      <c r="D136" s="327" t="s">
        <v>437</v>
      </c>
      <c r="E136" s="22">
        <v>3</v>
      </c>
      <c r="F136" s="22" t="s">
        <v>650</v>
      </c>
      <c r="G136" s="22">
        <v>1</v>
      </c>
      <c r="H136" s="163" t="s">
        <v>465</v>
      </c>
      <c r="I136" s="372"/>
    </row>
    <row r="137" spans="1:9" ht="15.75">
      <c r="A137" s="55" t="s">
        <v>244</v>
      </c>
      <c r="B137" s="22">
        <v>2506</v>
      </c>
      <c r="C137" s="23" t="s">
        <v>250</v>
      </c>
      <c r="D137" s="331" t="s">
        <v>454</v>
      </c>
      <c r="E137" s="22">
        <v>1</v>
      </c>
      <c r="F137" s="38" t="s">
        <v>649</v>
      </c>
      <c r="G137" s="510"/>
      <c r="H137" s="22"/>
      <c r="I137" s="372"/>
    </row>
    <row r="138" spans="1:9" ht="18.75">
      <c r="A138" s="57" t="s">
        <v>52</v>
      </c>
      <c r="B138" s="58" t="s">
        <v>61</v>
      </c>
      <c r="C138" s="579" t="s">
        <v>62</v>
      </c>
      <c r="D138" s="331" t="s">
        <v>423</v>
      </c>
      <c r="E138" s="22">
        <v>1</v>
      </c>
      <c r="F138" s="38" t="s">
        <v>649</v>
      </c>
      <c r="G138" s="22">
        <v>1</v>
      </c>
      <c r="H138" s="163" t="s">
        <v>465</v>
      </c>
      <c r="I138" s="759"/>
    </row>
    <row r="139" spans="1:9" ht="15.75">
      <c r="A139" s="71" t="s">
        <v>63</v>
      </c>
      <c r="B139" s="72" t="s">
        <v>64</v>
      </c>
      <c r="C139" s="73" t="s">
        <v>65</v>
      </c>
      <c r="D139" s="331" t="s">
        <v>423</v>
      </c>
      <c r="E139" s="24">
        <v>2</v>
      </c>
      <c r="F139" s="38" t="s">
        <v>648</v>
      </c>
      <c r="G139" s="24">
        <v>1</v>
      </c>
      <c r="H139" s="163" t="s">
        <v>465</v>
      </c>
      <c r="I139" s="771"/>
    </row>
    <row r="140" spans="1:9" ht="15.75">
      <c r="A140" s="152" t="s">
        <v>117</v>
      </c>
      <c r="B140" s="38">
        <v>1003</v>
      </c>
      <c r="C140" s="43" t="s">
        <v>120</v>
      </c>
      <c r="D140" s="331" t="s">
        <v>438</v>
      </c>
      <c r="E140" s="22">
        <v>3</v>
      </c>
      <c r="F140" s="22" t="s">
        <v>650</v>
      </c>
      <c r="G140" s="22">
        <v>1</v>
      </c>
      <c r="H140" s="163" t="s">
        <v>465</v>
      </c>
      <c r="I140" s="372"/>
    </row>
    <row r="141" spans="1:9" ht="15.75">
      <c r="A141" s="55" t="s">
        <v>128</v>
      </c>
      <c r="B141" s="22">
        <v>1201</v>
      </c>
      <c r="C141" s="23" t="s">
        <v>129</v>
      </c>
      <c r="D141" s="331" t="s">
        <v>438</v>
      </c>
      <c r="E141" s="22">
        <v>3</v>
      </c>
      <c r="F141" s="22" t="s">
        <v>650</v>
      </c>
      <c r="G141" s="22">
        <v>1</v>
      </c>
      <c r="H141" s="163" t="s">
        <v>465</v>
      </c>
      <c r="I141" s="372"/>
    </row>
    <row r="142" spans="1:9" ht="15.75">
      <c r="A142" s="71" t="s">
        <v>142</v>
      </c>
      <c r="B142" s="24">
        <v>1501</v>
      </c>
      <c r="C142" s="43" t="s">
        <v>143</v>
      </c>
      <c r="D142" s="331" t="s">
        <v>438</v>
      </c>
      <c r="E142" s="24">
        <v>1</v>
      </c>
      <c r="F142" s="38" t="s">
        <v>649</v>
      </c>
      <c r="G142" s="24">
        <v>1</v>
      </c>
      <c r="H142" s="163" t="s">
        <v>465</v>
      </c>
      <c r="I142" s="769"/>
    </row>
    <row r="143" spans="1:9" ht="15.75">
      <c r="A143" s="55" t="s">
        <v>167</v>
      </c>
      <c r="B143" s="22">
        <v>1801</v>
      </c>
      <c r="C143" s="23" t="s">
        <v>168</v>
      </c>
      <c r="D143" s="331" t="s">
        <v>438</v>
      </c>
      <c r="E143" s="22">
        <v>3</v>
      </c>
      <c r="F143" s="22" t="s">
        <v>650</v>
      </c>
      <c r="G143" s="22">
        <v>1</v>
      </c>
      <c r="H143" s="163" t="s">
        <v>465</v>
      </c>
      <c r="I143" s="372"/>
    </row>
    <row r="144" spans="1:9" ht="15.75">
      <c r="A144" s="55" t="s">
        <v>185</v>
      </c>
      <c r="B144" s="22">
        <v>2002</v>
      </c>
      <c r="C144" s="23" t="s">
        <v>189</v>
      </c>
      <c r="D144" s="331" t="s">
        <v>438</v>
      </c>
      <c r="E144" s="22">
        <v>3</v>
      </c>
      <c r="F144" s="22" t="s">
        <v>650</v>
      </c>
      <c r="G144" s="22">
        <v>1</v>
      </c>
      <c r="H144" s="163" t="s">
        <v>465</v>
      </c>
      <c r="I144" s="372"/>
    </row>
    <row r="145" spans="1:9" ht="15.75">
      <c r="A145" s="152" t="s">
        <v>192</v>
      </c>
      <c r="B145" s="38">
        <v>2105</v>
      </c>
      <c r="C145" s="43" t="s">
        <v>197</v>
      </c>
      <c r="D145" s="331" t="s">
        <v>438</v>
      </c>
      <c r="E145" s="38">
        <v>3</v>
      </c>
      <c r="F145" s="22" t="s">
        <v>650</v>
      </c>
      <c r="G145" s="38">
        <v>1</v>
      </c>
      <c r="H145" s="163" t="s">
        <v>465</v>
      </c>
      <c r="I145" s="769"/>
    </row>
    <row r="146" spans="1:9" ht="15.75">
      <c r="A146" s="55" t="s">
        <v>281</v>
      </c>
      <c r="B146" s="22">
        <v>3201</v>
      </c>
      <c r="C146" s="23" t="s">
        <v>282</v>
      </c>
      <c r="D146" s="331" t="s">
        <v>438</v>
      </c>
      <c r="E146" s="22">
        <v>1</v>
      </c>
      <c r="F146" s="38" t="s">
        <v>649</v>
      </c>
      <c r="G146" s="22">
        <v>1</v>
      </c>
      <c r="H146" s="163" t="s">
        <v>465</v>
      </c>
      <c r="I146" s="771"/>
    </row>
    <row r="147" spans="1:9" ht="15.75">
      <c r="A147" s="55" t="s">
        <v>281</v>
      </c>
      <c r="B147" s="22">
        <v>3202</v>
      </c>
      <c r="C147" s="23" t="s">
        <v>283</v>
      </c>
      <c r="D147" s="331" t="s">
        <v>438</v>
      </c>
      <c r="E147" s="22">
        <v>1</v>
      </c>
      <c r="F147" s="38" t="s">
        <v>649</v>
      </c>
      <c r="G147" s="22">
        <v>1</v>
      </c>
      <c r="H147" s="163" t="s">
        <v>465</v>
      </c>
      <c r="I147" s="771"/>
    </row>
    <row r="148" spans="1:9" ht="15.75">
      <c r="A148" s="55" t="s">
        <v>281</v>
      </c>
      <c r="B148" s="22">
        <v>3204</v>
      </c>
      <c r="C148" s="23" t="s">
        <v>285</v>
      </c>
      <c r="D148" s="331" t="s">
        <v>438</v>
      </c>
      <c r="E148" s="22">
        <v>1</v>
      </c>
      <c r="F148" s="38" t="s">
        <v>649</v>
      </c>
      <c r="G148" s="22">
        <v>1</v>
      </c>
      <c r="H148" s="163" t="s">
        <v>465</v>
      </c>
      <c r="I148" s="771"/>
    </row>
    <row r="149" spans="1:9" ht="15.75">
      <c r="A149" s="55" t="s">
        <v>326</v>
      </c>
      <c r="B149" s="22">
        <v>4103</v>
      </c>
      <c r="C149" s="23" t="s">
        <v>330</v>
      </c>
      <c r="D149" s="331" t="s">
        <v>438</v>
      </c>
      <c r="E149" s="22">
        <v>3</v>
      </c>
      <c r="F149" s="22" t="s">
        <v>650</v>
      </c>
      <c r="G149" s="22">
        <v>1</v>
      </c>
      <c r="H149" s="163" t="s">
        <v>465</v>
      </c>
      <c r="I149" s="372"/>
    </row>
    <row r="150" spans="1:9" ht="15.75">
      <c r="A150" s="55" t="s">
        <v>333</v>
      </c>
      <c r="B150" s="290">
        <v>4204</v>
      </c>
      <c r="C150" s="293" t="s">
        <v>337</v>
      </c>
      <c r="D150" s="331" t="s">
        <v>438</v>
      </c>
      <c r="E150" s="290">
        <v>1</v>
      </c>
      <c r="F150" s="38" t="s">
        <v>649</v>
      </c>
      <c r="G150" s="290">
        <v>1</v>
      </c>
      <c r="H150" s="163" t="s">
        <v>465</v>
      </c>
      <c r="I150" s="775"/>
    </row>
    <row r="151" spans="1:9" ht="15.75">
      <c r="A151" s="55" t="s">
        <v>345</v>
      </c>
      <c r="B151" s="22">
        <v>4403</v>
      </c>
      <c r="C151" s="23" t="s">
        <v>348</v>
      </c>
      <c r="D151" s="331" t="s">
        <v>438</v>
      </c>
      <c r="E151" s="22">
        <v>3</v>
      </c>
      <c r="F151" s="22" t="s">
        <v>650</v>
      </c>
      <c r="G151" s="22">
        <v>1</v>
      </c>
      <c r="H151" s="163" t="s">
        <v>465</v>
      </c>
      <c r="I151" s="372"/>
    </row>
    <row r="152" spans="1:9" ht="15.75">
      <c r="A152" s="55" t="s">
        <v>368</v>
      </c>
      <c r="B152" s="22">
        <v>4603</v>
      </c>
      <c r="C152" s="23" t="s">
        <v>371</v>
      </c>
      <c r="D152" s="331" t="s">
        <v>457</v>
      </c>
      <c r="E152" s="22">
        <v>1</v>
      </c>
      <c r="F152" s="38" t="s">
        <v>649</v>
      </c>
      <c r="G152" s="22"/>
      <c r="H152" s="22"/>
      <c r="I152" s="372"/>
    </row>
    <row r="153" spans="1:9" ht="15.75">
      <c r="A153" s="227" t="s">
        <v>224</v>
      </c>
      <c r="B153" s="39">
        <v>2307</v>
      </c>
      <c r="C153" s="228" t="s">
        <v>232</v>
      </c>
      <c r="D153" s="807" t="s">
        <v>647</v>
      </c>
      <c r="E153" s="39">
        <v>1</v>
      </c>
      <c r="F153" s="38" t="s">
        <v>649</v>
      </c>
      <c r="G153" s="39">
        <v>1</v>
      </c>
      <c r="H153" s="163" t="s">
        <v>465</v>
      </c>
      <c r="I153" s="770"/>
    </row>
    <row r="154" spans="1:9" ht="15.75">
      <c r="A154" s="55" t="s">
        <v>167</v>
      </c>
      <c r="B154" s="22">
        <v>1802</v>
      </c>
      <c r="C154" s="23" t="s">
        <v>169</v>
      </c>
      <c r="D154" s="807" t="s">
        <v>444</v>
      </c>
      <c r="E154" s="22">
        <v>3</v>
      </c>
      <c r="F154" s="22" t="s">
        <v>650</v>
      </c>
      <c r="G154" s="22">
        <v>1</v>
      </c>
      <c r="H154" s="163" t="s">
        <v>465</v>
      </c>
      <c r="I154" s="372"/>
    </row>
    <row r="155" spans="1:9" ht="15.75">
      <c r="A155" s="227" t="s">
        <v>224</v>
      </c>
      <c r="B155" s="39">
        <v>2306</v>
      </c>
      <c r="C155" s="228" t="s">
        <v>231</v>
      </c>
      <c r="D155" s="807" t="s">
        <v>444</v>
      </c>
      <c r="E155" s="39">
        <v>1</v>
      </c>
      <c r="F155" s="38" t="s">
        <v>649</v>
      </c>
      <c r="G155" s="39">
        <v>1</v>
      </c>
      <c r="H155" s="163" t="s">
        <v>465</v>
      </c>
      <c r="I155" s="770"/>
    </row>
    <row r="156" spans="1:9" ht="15.75">
      <c r="A156" s="55" t="s">
        <v>345</v>
      </c>
      <c r="B156" s="22">
        <v>4405</v>
      </c>
      <c r="C156" s="23" t="s">
        <v>350</v>
      </c>
      <c r="D156" s="807" t="s">
        <v>444</v>
      </c>
      <c r="E156" s="22">
        <v>3</v>
      </c>
      <c r="F156" s="22" t="s">
        <v>650</v>
      </c>
      <c r="G156" s="22">
        <v>1</v>
      </c>
      <c r="H156" s="163" t="s">
        <v>465</v>
      </c>
      <c r="I156" s="372"/>
    </row>
    <row r="157" spans="1:9" ht="15.75">
      <c r="A157" s="152" t="s">
        <v>117</v>
      </c>
      <c r="B157" s="38">
        <v>1002</v>
      </c>
      <c r="C157" s="43" t="s">
        <v>119</v>
      </c>
      <c r="D157" s="807" t="s">
        <v>435</v>
      </c>
      <c r="E157" s="22">
        <v>3</v>
      </c>
      <c r="F157" s="22" t="s">
        <v>650</v>
      </c>
      <c r="G157" s="22">
        <v>1</v>
      </c>
      <c r="H157" s="163" t="s">
        <v>465</v>
      </c>
      <c r="I157" s="372"/>
    </row>
    <row r="158" spans="1:9" ht="15.75">
      <c r="A158" s="55" t="s">
        <v>117</v>
      </c>
      <c r="B158" s="22">
        <v>1004</v>
      </c>
      <c r="C158" s="23" t="s">
        <v>121</v>
      </c>
      <c r="D158" s="331" t="s">
        <v>435</v>
      </c>
      <c r="E158" s="39">
        <v>3</v>
      </c>
      <c r="F158" s="22" t="s">
        <v>650</v>
      </c>
      <c r="G158" s="39">
        <v>1</v>
      </c>
      <c r="H158" s="163" t="s">
        <v>465</v>
      </c>
      <c r="I158" s="770"/>
    </row>
    <row r="159" spans="1:9" ht="15.75">
      <c r="A159" s="55" t="s">
        <v>185</v>
      </c>
      <c r="B159" s="22">
        <v>2001</v>
      </c>
      <c r="C159" s="23" t="s">
        <v>186</v>
      </c>
      <c r="D159" s="331" t="s">
        <v>435</v>
      </c>
      <c r="E159" s="22">
        <v>1</v>
      </c>
      <c r="F159" s="38" t="s">
        <v>649</v>
      </c>
      <c r="G159" s="22">
        <v>1</v>
      </c>
      <c r="H159" s="163" t="s">
        <v>465</v>
      </c>
      <c r="I159" s="372"/>
    </row>
    <row r="160" spans="1:9" ht="15.75">
      <c r="A160" s="55" t="s">
        <v>281</v>
      </c>
      <c r="B160" s="22">
        <v>3203</v>
      </c>
      <c r="C160" s="23" t="s">
        <v>284</v>
      </c>
      <c r="D160" s="331" t="s">
        <v>455</v>
      </c>
      <c r="E160" s="22">
        <v>1</v>
      </c>
      <c r="F160" s="38" t="s">
        <v>649</v>
      </c>
      <c r="G160" s="22">
        <v>1</v>
      </c>
      <c r="H160" s="163" t="s">
        <v>465</v>
      </c>
      <c r="I160" s="771"/>
    </row>
    <row r="161" spans="1:9" ht="15.75">
      <c r="A161" s="55" t="s">
        <v>281</v>
      </c>
      <c r="B161" s="22">
        <v>3205</v>
      </c>
      <c r="C161" s="23" t="s">
        <v>286</v>
      </c>
      <c r="D161" s="331" t="s">
        <v>455</v>
      </c>
      <c r="E161" s="22">
        <v>1</v>
      </c>
      <c r="F161" s="38" t="s">
        <v>649</v>
      </c>
      <c r="G161" s="22">
        <v>1</v>
      </c>
      <c r="H161" s="163" t="s">
        <v>465</v>
      </c>
      <c r="I161" s="771"/>
    </row>
    <row r="162" spans="1:9" ht="15.75">
      <c r="A162" s="55" t="s">
        <v>281</v>
      </c>
      <c r="B162" s="22">
        <v>3206</v>
      </c>
      <c r="C162" s="23" t="s">
        <v>287</v>
      </c>
      <c r="D162" s="331" t="s">
        <v>455</v>
      </c>
      <c r="E162" s="22">
        <v>1</v>
      </c>
      <c r="F162" s="38" t="s">
        <v>649</v>
      </c>
      <c r="G162" s="22"/>
      <c r="H162" s="22"/>
      <c r="I162" s="771"/>
    </row>
    <row r="163" spans="1:9" ht="15.75">
      <c r="A163" s="152" t="s">
        <v>307</v>
      </c>
      <c r="B163" s="38">
        <v>3703</v>
      </c>
      <c r="C163" s="43" t="s">
        <v>311</v>
      </c>
      <c r="D163" s="331" t="s">
        <v>455</v>
      </c>
      <c r="E163" s="38">
        <v>1</v>
      </c>
      <c r="F163" s="38" t="s">
        <v>649</v>
      </c>
      <c r="G163" s="38"/>
      <c r="H163" s="38"/>
      <c r="I163" s="769"/>
    </row>
    <row r="164" spans="1:9" ht="15.75">
      <c r="A164" s="55" t="s">
        <v>321</v>
      </c>
      <c r="B164" s="22">
        <v>3901</v>
      </c>
      <c r="C164" s="23" t="s">
        <v>322</v>
      </c>
      <c r="D164" s="331" t="s">
        <v>455</v>
      </c>
      <c r="E164" s="22">
        <v>3</v>
      </c>
      <c r="F164" s="22" t="s">
        <v>650</v>
      </c>
      <c r="G164" s="22">
        <v>1</v>
      </c>
      <c r="H164" s="163" t="s">
        <v>465</v>
      </c>
      <c r="I164" s="372"/>
    </row>
    <row r="165" spans="1:9" ht="15.75">
      <c r="A165" s="55" t="s">
        <v>326</v>
      </c>
      <c r="B165" s="22">
        <v>4104</v>
      </c>
      <c r="C165" s="23" t="s">
        <v>331</v>
      </c>
      <c r="D165" s="331" t="s">
        <v>455</v>
      </c>
      <c r="E165" s="22">
        <v>1</v>
      </c>
      <c r="F165" s="38" t="s">
        <v>649</v>
      </c>
      <c r="G165" s="22"/>
      <c r="H165" s="22"/>
      <c r="I165" s="372"/>
    </row>
    <row r="166" spans="1:9" ht="15.75">
      <c r="A166" s="55" t="s">
        <v>333</v>
      </c>
      <c r="B166" s="290">
        <v>4203</v>
      </c>
      <c r="C166" s="291" t="s">
        <v>336</v>
      </c>
      <c r="D166" s="331" t="s">
        <v>455</v>
      </c>
      <c r="E166" s="290">
        <v>1</v>
      </c>
      <c r="F166" s="38" t="s">
        <v>649</v>
      </c>
      <c r="G166" s="290">
        <v>1</v>
      </c>
      <c r="H166" s="163" t="s">
        <v>465</v>
      </c>
      <c r="I166" s="775"/>
    </row>
    <row r="167" spans="1:9" ht="15.75">
      <c r="A167" s="55" t="s">
        <v>368</v>
      </c>
      <c r="B167" s="22">
        <v>4602</v>
      </c>
      <c r="C167" s="23" t="s">
        <v>370</v>
      </c>
      <c r="D167" s="331" t="s">
        <v>455</v>
      </c>
      <c r="E167" s="22">
        <v>1</v>
      </c>
      <c r="F167" s="38" t="s">
        <v>649</v>
      </c>
      <c r="G167" s="22">
        <v>1</v>
      </c>
      <c r="H167" s="163" t="s">
        <v>465</v>
      </c>
      <c r="I167" s="372"/>
    </row>
    <row r="168" spans="1:9" ht="15.75">
      <c r="A168" s="55" t="s">
        <v>255</v>
      </c>
      <c r="B168" s="22">
        <v>2601</v>
      </c>
      <c r="C168" s="23" t="s">
        <v>256</v>
      </c>
      <c r="D168" s="333" t="s">
        <v>646</v>
      </c>
      <c r="E168" s="22">
        <v>1</v>
      </c>
      <c r="F168" s="38" t="s">
        <v>649</v>
      </c>
      <c r="G168" s="22"/>
      <c r="H168" s="22"/>
      <c r="I168" s="372"/>
    </row>
    <row r="169" spans="1:9" ht="15.75">
      <c r="A169" s="21" t="s">
        <v>22</v>
      </c>
      <c r="B169" s="22" t="s">
        <v>25</v>
      </c>
      <c r="C169" s="23" t="s">
        <v>26</v>
      </c>
      <c r="D169" s="327" t="s">
        <v>411</v>
      </c>
      <c r="E169" s="22">
        <v>1</v>
      </c>
      <c r="F169" s="38" t="s">
        <v>649</v>
      </c>
      <c r="G169" s="22"/>
      <c r="H169" s="22"/>
      <c r="I169" s="372"/>
    </row>
    <row r="170" spans="1:9" ht="15.75">
      <c r="A170" s="55" t="s">
        <v>52</v>
      </c>
      <c r="B170" s="22" t="s">
        <v>53</v>
      </c>
      <c r="C170" s="23" t="s">
        <v>54</v>
      </c>
      <c r="D170" s="327" t="s">
        <v>411</v>
      </c>
      <c r="E170" s="22">
        <v>1</v>
      </c>
      <c r="F170" s="38" t="s">
        <v>649</v>
      </c>
      <c r="G170" s="22"/>
      <c r="H170" s="22"/>
      <c r="I170" s="372"/>
    </row>
    <row r="171" spans="1:9" ht="15.75">
      <c r="A171" s="55" t="s">
        <v>52</v>
      </c>
      <c r="B171" s="22" t="s">
        <v>55</v>
      </c>
      <c r="C171" s="23" t="s">
        <v>56</v>
      </c>
      <c r="D171" s="327" t="s">
        <v>421</v>
      </c>
      <c r="E171" s="22">
        <v>1</v>
      </c>
      <c r="F171" s="38" t="s">
        <v>649</v>
      </c>
      <c r="G171" s="22"/>
      <c r="H171" s="22"/>
      <c r="I171" s="770" t="s">
        <v>653</v>
      </c>
    </row>
    <row r="172" spans="1:9" ht="15.75">
      <c r="A172" s="55" t="s">
        <v>167</v>
      </c>
      <c r="B172" s="22">
        <v>1807</v>
      </c>
      <c r="C172" s="23" t="s">
        <v>175</v>
      </c>
      <c r="D172" s="327" t="s">
        <v>421</v>
      </c>
      <c r="E172" s="22">
        <v>1</v>
      </c>
      <c r="F172" s="38" t="s">
        <v>649</v>
      </c>
      <c r="G172" s="510"/>
      <c r="H172" s="22"/>
      <c r="I172" s="372"/>
    </row>
    <row r="173" spans="1:9" ht="15.75">
      <c r="A173" s="55" t="s">
        <v>260</v>
      </c>
      <c r="B173" s="22">
        <v>2803</v>
      </c>
      <c r="C173" s="23" t="s">
        <v>264</v>
      </c>
      <c r="D173" s="327" t="s">
        <v>421</v>
      </c>
      <c r="E173" s="22">
        <v>1</v>
      </c>
      <c r="F173" s="38" t="s">
        <v>649</v>
      </c>
      <c r="G173" s="22"/>
      <c r="H173" s="22"/>
      <c r="I173" s="770"/>
    </row>
    <row r="174" spans="1:9" ht="15.75">
      <c r="A174" s="55" t="s">
        <v>326</v>
      </c>
      <c r="B174" s="22">
        <v>4105</v>
      </c>
      <c r="C174" s="23" t="s">
        <v>332</v>
      </c>
      <c r="D174" s="327" t="s">
        <v>421</v>
      </c>
      <c r="E174" s="22">
        <v>1</v>
      </c>
      <c r="F174" s="38" t="s">
        <v>649</v>
      </c>
      <c r="G174" s="22"/>
      <c r="H174" s="22"/>
      <c r="I174" s="372"/>
    </row>
    <row r="175" spans="1:9" ht="15.75">
      <c r="A175" s="55" t="s">
        <v>345</v>
      </c>
      <c r="B175" s="22">
        <v>4401</v>
      </c>
      <c r="C175" s="23" t="s">
        <v>346</v>
      </c>
      <c r="D175" s="327" t="s">
        <v>421</v>
      </c>
      <c r="E175" s="22">
        <v>1</v>
      </c>
      <c r="F175" s="38" t="s">
        <v>649</v>
      </c>
      <c r="G175" s="22">
        <v>1</v>
      </c>
      <c r="H175" s="163" t="s">
        <v>465</v>
      </c>
      <c r="I175" s="372"/>
    </row>
    <row r="176" spans="1:9" ht="16.5" thickBot="1">
      <c r="A176" s="757" t="s">
        <v>345</v>
      </c>
      <c r="B176" s="16">
        <v>4404</v>
      </c>
      <c r="C176" s="17" t="s">
        <v>349</v>
      </c>
      <c r="D176" s="335" t="s">
        <v>421</v>
      </c>
      <c r="E176" s="16">
        <v>1</v>
      </c>
      <c r="F176" s="175" t="s">
        <v>649</v>
      </c>
      <c r="G176" s="16"/>
      <c r="H176" s="16"/>
      <c r="I176" s="377"/>
    </row>
    <row r="177" spans="1:9" ht="15.75" customHeight="1" thickBot="1">
      <c r="A177" s="877" t="s">
        <v>461</v>
      </c>
      <c r="B177" s="877"/>
      <c r="C177" s="877"/>
      <c r="D177" s="877"/>
      <c r="E177" s="877"/>
      <c r="F177" s="877"/>
      <c r="G177" s="877"/>
      <c r="H177" s="877"/>
      <c r="I177" s="877"/>
    </row>
    <row r="178" spans="1:9" ht="15.75">
      <c r="A178" s="636" t="s">
        <v>30</v>
      </c>
      <c r="B178" s="343" t="s">
        <v>40</v>
      </c>
      <c r="C178" s="176" t="s">
        <v>41</v>
      </c>
      <c r="D178" s="344" t="s">
        <v>416</v>
      </c>
      <c r="E178" s="149">
        <v>3</v>
      </c>
      <c r="F178" s="10" t="s">
        <v>650</v>
      </c>
      <c r="G178" s="544"/>
      <c r="H178" s="149"/>
      <c r="I178" s="783"/>
    </row>
    <row r="179" spans="1:9" ht="15.75">
      <c r="A179" s="172" t="s">
        <v>137</v>
      </c>
      <c r="B179" s="24">
        <v>1404</v>
      </c>
      <c r="C179" s="73" t="s">
        <v>141</v>
      </c>
      <c r="D179" s="327" t="s">
        <v>449</v>
      </c>
      <c r="E179" s="24">
        <v>1</v>
      </c>
      <c r="F179" s="38" t="s">
        <v>649</v>
      </c>
      <c r="G179" s="24">
        <v>1</v>
      </c>
      <c r="H179" s="163" t="s">
        <v>465</v>
      </c>
      <c r="I179" s="769"/>
    </row>
    <row r="180" spans="1:9" ht="15.75">
      <c r="A180" s="152" t="s">
        <v>192</v>
      </c>
      <c r="B180" s="38">
        <v>2112</v>
      </c>
      <c r="C180" s="43" t="s">
        <v>204</v>
      </c>
      <c r="D180" s="327" t="s">
        <v>416</v>
      </c>
      <c r="E180" s="38">
        <v>2</v>
      </c>
      <c r="F180" s="38" t="s">
        <v>648</v>
      </c>
      <c r="G180" s="38">
        <v>1</v>
      </c>
      <c r="H180" s="163" t="s">
        <v>465</v>
      </c>
      <c r="I180" s="769"/>
    </row>
    <row r="181" spans="1:9" ht="15.75">
      <c r="A181" s="152" t="s">
        <v>192</v>
      </c>
      <c r="B181" s="38">
        <v>2114</v>
      </c>
      <c r="C181" s="43" t="s">
        <v>206</v>
      </c>
      <c r="D181" s="327" t="s">
        <v>449</v>
      </c>
      <c r="E181" s="38">
        <v>2</v>
      </c>
      <c r="F181" s="38" t="s">
        <v>648</v>
      </c>
      <c r="G181" s="38">
        <v>1</v>
      </c>
      <c r="H181" s="163" t="s">
        <v>465</v>
      </c>
      <c r="I181" s="769"/>
    </row>
    <row r="182" spans="1:9" ht="15.75">
      <c r="A182" s="227" t="s">
        <v>233</v>
      </c>
      <c r="B182" s="39">
        <v>2406</v>
      </c>
      <c r="C182" s="228" t="s">
        <v>239</v>
      </c>
      <c r="D182" s="327" t="s">
        <v>449</v>
      </c>
      <c r="E182" s="39">
        <v>3</v>
      </c>
      <c r="F182" s="22" t="s">
        <v>650</v>
      </c>
      <c r="G182" s="39">
        <v>1</v>
      </c>
      <c r="H182" s="163" t="s">
        <v>465</v>
      </c>
      <c r="I182" s="770"/>
    </row>
    <row r="183" spans="1:9" ht="15.75">
      <c r="A183" s="55" t="s">
        <v>244</v>
      </c>
      <c r="B183" s="22">
        <v>2505</v>
      </c>
      <c r="C183" s="23" t="s">
        <v>249</v>
      </c>
      <c r="D183" s="327" t="s">
        <v>449</v>
      </c>
      <c r="E183" s="22">
        <v>2</v>
      </c>
      <c r="F183" s="38" t="s">
        <v>648</v>
      </c>
      <c r="G183" s="22"/>
      <c r="H183" s="22"/>
      <c r="I183" s="372"/>
    </row>
    <row r="184" spans="1:9" ht="15.75">
      <c r="A184" s="55" t="s">
        <v>278</v>
      </c>
      <c r="B184" s="22">
        <v>3103</v>
      </c>
      <c r="C184" s="23" t="s">
        <v>279</v>
      </c>
      <c r="D184" s="327" t="s">
        <v>449</v>
      </c>
      <c r="E184" s="22">
        <v>2</v>
      </c>
      <c r="F184" s="38" t="s">
        <v>648</v>
      </c>
      <c r="G184" s="22">
        <v>1</v>
      </c>
      <c r="H184" s="163" t="s">
        <v>465</v>
      </c>
      <c r="I184" s="372"/>
    </row>
    <row r="185" spans="1:9" ht="15.75">
      <c r="A185" s="55" t="s">
        <v>297</v>
      </c>
      <c r="B185" s="39">
        <v>3402</v>
      </c>
      <c r="C185" s="228" t="s">
        <v>299</v>
      </c>
      <c r="D185" s="327" t="s">
        <v>449</v>
      </c>
      <c r="E185" s="39">
        <v>3</v>
      </c>
      <c r="F185" s="22" t="s">
        <v>650</v>
      </c>
      <c r="G185" s="39"/>
      <c r="H185" s="39"/>
      <c r="I185" s="372"/>
    </row>
    <row r="186" spans="1:9" ht="15.75">
      <c r="A186" s="35" t="s">
        <v>30</v>
      </c>
      <c r="B186" s="36" t="s">
        <v>42</v>
      </c>
      <c r="C186" s="43" t="s">
        <v>43</v>
      </c>
      <c r="D186" s="327" t="s">
        <v>418</v>
      </c>
      <c r="E186" s="38">
        <v>2</v>
      </c>
      <c r="F186" s="38" t="s">
        <v>648</v>
      </c>
      <c r="G186" s="38"/>
      <c r="H186" s="38"/>
      <c r="I186" s="769"/>
    </row>
    <row r="187" spans="1:9" ht="15.75">
      <c r="A187" s="55" t="s">
        <v>75</v>
      </c>
      <c r="B187" s="90" t="s">
        <v>80</v>
      </c>
      <c r="C187" s="23" t="s">
        <v>81</v>
      </c>
      <c r="D187" s="327" t="s">
        <v>418</v>
      </c>
      <c r="E187" s="22">
        <v>3</v>
      </c>
      <c r="F187" s="22" t="s">
        <v>650</v>
      </c>
      <c r="G187" s="22">
        <v>1</v>
      </c>
      <c r="H187" s="163" t="s">
        <v>465</v>
      </c>
      <c r="I187" s="372"/>
    </row>
    <row r="188" spans="1:9" ht="15.75">
      <c r="A188" s="116" t="s">
        <v>82</v>
      </c>
      <c r="B188" s="768" t="s">
        <v>83</v>
      </c>
      <c r="C188" s="117" t="s">
        <v>84</v>
      </c>
      <c r="D188" s="327" t="s">
        <v>418</v>
      </c>
      <c r="E188" s="119">
        <v>2</v>
      </c>
      <c r="F188" s="38" t="s">
        <v>648</v>
      </c>
      <c r="G188" s="119"/>
      <c r="H188" s="119"/>
      <c r="I188" s="772"/>
    </row>
    <row r="189" spans="1:9" ht="15.75">
      <c r="A189" s="105" t="s">
        <v>85</v>
      </c>
      <c r="B189" s="106" t="s">
        <v>106</v>
      </c>
      <c r="C189" s="107" t="s">
        <v>107</v>
      </c>
      <c r="D189" s="327" t="s">
        <v>418</v>
      </c>
      <c r="E189" s="109">
        <v>2</v>
      </c>
      <c r="F189" s="38" t="s">
        <v>648</v>
      </c>
      <c r="G189" s="109">
        <v>1</v>
      </c>
      <c r="H189" s="163" t="s">
        <v>465</v>
      </c>
      <c r="I189" s="773"/>
    </row>
    <row r="190" spans="1:9" ht="15.75">
      <c r="A190" s="172" t="s">
        <v>137</v>
      </c>
      <c r="B190" s="24">
        <v>1403</v>
      </c>
      <c r="C190" s="73" t="s">
        <v>140</v>
      </c>
      <c r="D190" s="327" t="s">
        <v>430</v>
      </c>
      <c r="E190" s="24">
        <v>1</v>
      </c>
      <c r="F190" s="38" t="s">
        <v>649</v>
      </c>
      <c r="G190" s="24">
        <v>1</v>
      </c>
      <c r="H190" s="163" t="s">
        <v>465</v>
      </c>
      <c r="I190" s="769"/>
    </row>
    <row r="191" spans="1:9" ht="15.75">
      <c r="A191" s="152" t="s">
        <v>142</v>
      </c>
      <c r="B191" s="24">
        <v>1504</v>
      </c>
      <c r="C191" s="43" t="s">
        <v>147</v>
      </c>
      <c r="D191" s="327" t="s">
        <v>430</v>
      </c>
      <c r="E191" s="24">
        <v>2</v>
      </c>
      <c r="F191" s="38" t="s">
        <v>648</v>
      </c>
      <c r="G191" s="24"/>
      <c r="H191" s="24"/>
      <c r="I191" s="769"/>
    </row>
    <row r="192" spans="1:9" ht="15.75">
      <c r="A192" s="55" t="s">
        <v>163</v>
      </c>
      <c r="B192" s="22">
        <v>1703</v>
      </c>
      <c r="C192" s="23" t="s">
        <v>166</v>
      </c>
      <c r="D192" s="327" t="s">
        <v>430</v>
      </c>
      <c r="E192" s="22">
        <v>2</v>
      </c>
      <c r="F192" s="38" t="s">
        <v>648</v>
      </c>
      <c r="G192" s="22">
        <v>1</v>
      </c>
      <c r="H192" s="163" t="s">
        <v>465</v>
      </c>
      <c r="I192" s="759" t="s">
        <v>651</v>
      </c>
    </row>
    <row r="193" spans="1:9" ht="15.75">
      <c r="A193" s="55" t="s">
        <v>167</v>
      </c>
      <c r="B193" s="22">
        <v>1805</v>
      </c>
      <c r="C193" s="23" t="s">
        <v>173</v>
      </c>
      <c r="D193" s="327" t="s">
        <v>430</v>
      </c>
      <c r="E193" s="22">
        <v>2</v>
      </c>
      <c r="F193" s="38" t="s">
        <v>648</v>
      </c>
      <c r="G193" s="22"/>
      <c r="H193" s="22"/>
      <c r="I193" s="372"/>
    </row>
    <row r="194" spans="1:9" ht="15.75">
      <c r="A194" s="152" t="s">
        <v>192</v>
      </c>
      <c r="B194" s="38">
        <v>2110</v>
      </c>
      <c r="C194" s="43" t="s">
        <v>202</v>
      </c>
      <c r="D194" s="327" t="s">
        <v>430</v>
      </c>
      <c r="E194" s="38">
        <v>2</v>
      </c>
      <c r="F194" s="38" t="s">
        <v>648</v>
      </c>
      <c r="G194" s="38"/>
      <c r="H194" s="38"/>
      <c r="I194" s="769"/>
    </row>
    <row r="195" spans="1:9" ht="15.75">
      <c r="A195" s="152" t="s">
        <v>207</v>
      </c>
      <c r="B195" s="38">
        <v>2115</v>
      </c>
      <c r="C195" s="43" t="s">
        <v>208</v>
      </c>
      <c r="D195" s="327" t="s">
        <v>430</v>
      </c>
      <c r="E195" s="38">
        <v>2</v>
      </c>
      <c r="F195" s="38" t="s">
        <v>648</v>
      </c>
      <c r="G195" s="38">
        <v>1</v>
      </c>
      <c r="H195" s="163" t="s">
        <v>465</v>
      </c>
      <c r="I195" s="769"/>
    </row>
    <row r="196" spans="1:9" ht="15.75">
      <c r="A196" s="152" t="s">
        <v>207</v>
      </c>
      <c r="B196" s="38">
        <v>2118</v>
      </c>
      <c r="C196" s="43" t="s">
        <v>211</v>
      </c>
      <c r="D196" s="327" t="s">
        <v>430</v>
      </c>
      <c r="E196" s="38">
        <v>2</v>
      </c>
      <c r="F196" s="38" t="s">
        <v>648</v>
      </c>
      <c r="G196" s="38"/>
      <c r="H196" s="38"/>
      <c r="I196" s="771"/>
    </row>
    <row r="197" spans="1:9" ht="15.75">
      <c r="A197" s="152" t="s">
        <v>207</v>
      </c>
      <c r="B197" s="38">
        <v>2119</v>
      </c>
      <c r="C197" s="43" t="s">
        <v>212</v>
      </c>
      <c r="D197" s="327" t="s">
        <v>430</v>
      </c>
      <c r="E197" s="38">
        <v>3</v>
      </c>
      <c r="F197" s="22" t="s">
        <v>650</v>
      </c>
      <c r="G197" s="38">
        <v>1</v>
      </c>
      <c r="H197" s="163" t="s">
        <v>465</v>
      </c>
      <c r="I197" s="771"/>
    </row>
    <row r="198" spans="1:9" ht="15.75">
      <c r="A198" s="55" t="s">
        <v>214</v>
      </c>
      <c r="B198" s="22">
        <v>2209</v>
      </c>
      <c r="C198" s="73" t="s">
        <v>223</v>
      </c>
      <c r="D198" s="327" t="s">
        <v>430</v>
      </c>
      <c r="E198" s="22">
        <v>2</v>
      </c>
      <c r="F198" s="38" t="s">
        <v>648</v>
      </c>
      <c r="G198" s="22"/>
      <c r="H198" s="22"/>
      <c r="I198" s="372"/>
    </row>
    <row r="199" spans="1:9" ht="15.75">
      <c r="A199" s="71" t="s">
        <v>224</v>
      </c>
      <c r="B199" s="24">
        <v>2304</v>
      </c>
      <c r="C199" s="73" t="s">
        <v>228</v>
      </c>
      <c r="D199" s="327" t="s">
        <v>430</v>
      </c>
      <c r="E199" s="24">
        <v>2</v>
      </c>
      <c r="F199" s="38" t="s">
        <v>648</v>
      </c>
      <c r="G199" s="24"/>
      <c r="H199" s="24"/>
      <c r="I199" s="771"/>
    </row>
    <row r="200" spans="1:9" ht="15.75">
      <c r="A200" s="55" t="s">
        <v>229</v>
      </c>
      <c r="B200" s="22">
        <v>2305</v>
      </c>
      <c r="C200" s="23" t="s">
        <v>230</v>
      </c>
      <c r="D200" s="327" t="s">
        <v>430</v>
      </c>
      <c r="E200" s="22">
        <v>3</v>
      </c>
      <c r="F200" s="22" t="s">
        <v>650</v>
      </c>
      <c r="G200" s="22">
        <v>1</v>
      </c>
      <c r="H200" s="163" t="s">
        <v>465</v>
      </c>
      <c r="I200" s="372"/>
    </row>
    <row r="201" spans="1:9" ht="15.75">
      <c r="A201" s="227" t="s">
        <v>233</v>
      </c>
      <c r="B201" s="39">
        <v>2407</v>
      </c>
      <c r="C201" s="228" t="s">
        <v>240</v>
      </c>
      <c r="D201" s="327" t="s">
        <v>430</v>
      </c>
      <c r="E201" s="39">
        <v>3</v>
      </c>
      <c r="F201" s="22" t="s">
        <v>650</v>
      </c>
      <c r="G201" s="39">
        <v>1</v>
      </c>
      <c r="H201" s="163" t="s">
        <v>465</v>
      </c>
      <c r="I201" s="770"/>
    </row>
    <row r="202" spans="1:9" ht="15.75">
      <c r="A202" s="227" t="s">
        <v>241</v>
      </c>
      <c r="B202" s="39">
        <v>2408</v>
      </c>
      <c r="C202" s="228" t="s">
        <v>242</v>
      </c>
      <c r="D202" s="327" t="s">
        <v>430</v>
      </c>
      <c r="E202" s="39">
        <v>3</v>
      </c>
      <c r="F202" s="22" t="s">
        <v>650</v>
      </c>
      <c r="G202" s="39">
        <v>1</v>
      </c>
      <c r="H202" s="163" t="s">
        <v>465</v>
      </c>
      <c r="I202" s="770"/>
    </row>
    <row r="203" spans="1:9" ht="15.75">
      <c r="A203" s="227" t="s">
        <v>241</v>
      </c>
      <c r="B203" s="39">
        <v>2409</v>
      </c>
      <c r="C203" s="228" t="s">
        <v>243</v>
      </c>
      <c r="D203" s="327" t="s">
        <v>430</v>
      </c>
      <c r="E203" s="39">
        <v>3</v>
      </c>
      <c r="F203" s="22" t="s">
        <v>650</v>
      </c>
      <c r="G203" s="39">
        <v>1</v>
      </c>
      <c r="H203" s="163" t="s">
        <v>465</v>
      </c>
      <c r="I203" s="770"/>
    </row>
    <row r="204" spans="1:9" ht="15.75">
      <c r="A204" s="55" t="s">
        <v>244</v>
      </c>
      <c r="B204" s="22">
        <v>2508</v>
      </c>
      <c r="C204" s="23" t="s">
        <v>252</v>
      </c>
      <c r="D204" s="327" t="s">
        <v>430</v>
      </c>
      <c r="E204" s="22">
        <v>2</v>
      </c>
      <c r="F204" s="38" t="s">
        <v>648</v>
      </c>
      <c r="G204" s="22"/>
      <c r="H204" s="22"/>
      <c r="I204" s="372"/>
    </row>
    <row r="205" spans="1:9" ht="15.75">
      <c r="A205" s="55" t="s">
        <v>281</v>
      </c>
      <c r="B205" s="22">
        <v>3208</v>
      </c>
      <c r="C205" s="23" t="s">
        <v>289</v>
      </c>
      <c r="D205" s="327" t="s">
        <v>430</v>
      </c>
      <c r="E205" s="22">
        <v>3</v>
      </c>
      <c r="F205" s="22" t="s">
        <v>650</v>
      </c>
      <c r="G205" s="22">
        <v>1</v>
      </c>
      <c r="H205" s="163" t="s">
        <v>465</v>
      </c>
      <c r="I205" s="771"/>
    </row>
    <row r="206" spans="1:9" ht="15.75">
      <c r="A206" s="55" t="s">
        <v>281</v>
      </c>
      <c r="B206" s="22">
        <v>3209</v>
      </c>
      <c r="C206" s="23" t="s">
        <v>290</v>
      </c>
      <c r="D206" s="327" t="s">
        <v>430</v>
      </c>
      <c r="E206" s="22">
        <v>1</v>
      </c>
      <c r="F206" s="38" t="s">
        <v>649</v>
      </c>
      <c r="G206" s="22">
        <v>1</v>
      </c>
      <c r="H206" s="163" t="s">
        <v>465</v>
      </c>
      <c r="I206" s="771"/>
    </row>
    <row r="207" spans="1:9" ht="15.75">
      <c r="A207" s="55" t="s">
        <v>315</v>
      </c>
      <c r="B207" s="22">
        <v>3801</v>
      </c>
      <c r="C207" s="23" t="s">
        <v>316</v>
      </c>
      <c r="D207" s="327" t="s">
        <v>430</v>
      </c>
      <c r="E207" s="22">
        <v>1</v>
      </c>
      <c r="F207" s="38" t="s">
        <v>649</v>
      </c>
      <c r="G207" s="22">
        <v>1</v>
      </c>
      <c r="H207" s="163" t="s">
        <v>465</v>
      </c>
      <c r="I207" s="372"/>
    </row>
    <row r="208" spans="1:9" ht="15.75">
      <c r="A208" s="55" t="s">
        <v>326</v>
      </c>
      <c r="B208" s="22">
        <v>4101</v>
      </c>
      <c r="C208" s="23" t="s">
        <v>327</v>
      </c>
      <c r="D208" s="327" t="s">
        <v>430</v>
      </c>
      <c r="E208" s="22">
        <v>1</v>
      </c>
      <c r="F208" s="38" t="s">
        <v>649</v>
      </c>
      <c r="G208" s="22"/>
      <c r="H208" s="22"/>
      <c r="I208" s="372"/>
    </row>
    <row r="209" spans="1:9" ht="15.75">
      <c r="A209" s="55" t="s">
        <v>333</v>
      </c>
      <c r="B209" s="287">
        <v>4205</v>
      </c>
      <c r="C209" s="286" t="s">
        <v>338</v>
      </c>
      <c r="D209" s="327" t="s">
        <v>430</v>
      </c>
      <c r="E209" s="287">
        <v>1</v>
      </c>
      <c r="F209" s="38" t="s">
        <v>649</v>
      </c>
      <c r="G209" s="287">
        <v>1</v>
      </c>
      <c r="H209" s="163" t="s">
        <v>465</v>
      </c>
      <c r="I209" s="753"/>
    </row>
    <row r="210" spans="1:9" ht="15.75">
      <c r="A210" s="55" t="s">
        <v>333</v>
      </c>
      <c r="B210" s="290">
        <v>4206</v>
      </c>
      <c r="C210" s="295" t="s">
        <v>339</v>
      </c>
      <c r="D210" s="327" t="s">
        <v>430</v>
      </c>
      <c r="E210" s="287">
        <v>1</v>
      </c>
      <c r="F210" s="38" t="s">
        <v>649</v>
      </c>
      <c r="G210" s="287">
        <v>1</v>
      </c>
      <c r="H210" s="163" t="s">
        <v>465</v>
      </c>
      <c r="I210" s="753"/>
    </row>
    <row r="211" spans="1:9" ht="15.75">
      <c r="A211" s="55" t="s">
        <v>333</v>
      </c>
      <c r="B211" s="290">
        <v>4207</v>
      </c>
      <c r="C211" s="286" t="s">
        <v>340</v>
      </c>
      <c r="D211" s="327" t="s">
        <v>430</v>
      </c>
      <c r="E211" s="287">
        <v>1</v>
      </c>
      <c r="F211" s="38" t="s">
        <v>649</v>
      </c>
      <c r="G211" s="287">
        <v>1</v>
      </c>
      <c r="H211" s="163" t="s">
        <v>465</v>
      </c>
      <c r="I211" s="753"/>
    </row>
    <row r="212" spans="1:9" ht="15.75">
      <c r="A212" s="55" t="s">
        <v>333</v>
      </c>
      <c r="B212" s="290">
        <v>4208</v>
      </c>
      <c r="C212" s="286" t="s">
        <v>341</v>
      </c>
      <c r="D212" s="327" t="s">
        <v>430</v>
      </c>
      <c r="E212" s="287">
        <v>3</v>
      </c>
      <c r="F212" s="22" t="s">
        <v>650</v>
      </c>
      <c r="G212" s="287">
        <v>1</v>
      </c>
      <c r="H212" s="163" t="s">
        <v>465</v>
      </c>
      <c r="I212" s="753"/>
    </row>
    <row r="213" spans="1:9" ht="15.75">
      <c r="A213" s="55" t="s">
        <v>352</v>
      </c>
      <c r="B213" s="22">
        <v>4407</v>
      </c>
      <c r="C213" s="23" t="s">
        <v>353</v>
      </c>
      <c r="D213" s="327" t="s">
        <v>430</v>
      </c>
      <c r="E213" s="22">
        <v>1</v>
      </c>
      <c r="F213" s="38" t="s">
        <v>649</v>
      </c>
      <c r="G213" s="22">
        <v>1</v>
      </c>
      <c r="H213" s="163" t="s">
        <v>465</v>
      </c>
      <c r="I213" s="372"/>
    </row>
    <row r="214" spans="1:9" ht="16.5" thickBot="1">
      <c r="A214" s="757" t="s">
        <v>244</v>
      </c>
      <c r="B214" s="16">
        <v>2502</v>
      </c>
      <c r="C214" s="17" t="s">
        <v>246</v>
      </c>
      <c r="D214" s="637" t="s">
        <v>453</v>
      </c>
      <c r="E214" s="16">
        <v>1</v>
      </c>
      <c r="F214" s="175" t="s">
        <v>649</v>
      </c>
      <c r="G214" s="16"/>
      <c r="H214" s="16"/>
      <c r="I214" s="377"/>
    </row>
    <row r="215" spans="1:9" ht="15" thickBot="1">
      <c r="A215" s="878" t="s">
        <v>462</v>
      </c>
      <c r="B215" s="877"/>
      <c r="C215" s="877"/>
      <c r="D215" s="877"/>
      <c r="E215" s="877"/>
      <c r="F215" s="877"/>
      <c r="G215" s="877"/>
      <c r="H215" s="877"/>
      <c r="I215" s="877"/>
    </row>
    <row r="216" spans="1:9" ht="15.75">
      <c r="A216" s="636" t="s">
        <v>30</v>
      </c>
      <c r="B216" s="343" t="s">
        <v>31</v>
      </c>
      <c r="C216" s="176" t="s">
        <v>32</v>
      </c>
      <c r="D216" s="344" t="s">
        <v>414</v>
      </c>
      <c r="E216" s="149">
        <v>2</v>
      </c>
      <c r="F216" s="149" t="s">
        <v>648</v>
      </c>
      <c r="G216" s="149">
        <v>1</v>
      </c>
      <c r="H216" s="758" t="s">
        <v>465</v>
      </c>
      <c r="I216" s="783"/>
    </row>
    <row r="217" spans="1:9" ht="15.75">
      <c r="A217" s="35" t="s">
        <v>30</v>
      </c>
      <c r="B217" s="36" t="s">
        <v>34</v>
      </c>
      <c r="C217" s="37" t="s">
        <v>35</v>
      </c>
      <c r="D217" s="327" t="s">
        <v>414</v>
      </c>
      <c r="E217" s="39">
        <v>2</v>
      </c>
      <c r="F217" s="38" t="s">
        <v>648</v>
      </c>
      <c r="G217" s="510"/>
      <c r="H217" s="39"/>
      <c r="I217" s="770" t="s">
        <v>652</v>
      </c>
    </row>
    <row r="218" spans="1:9" ht="15.75">
      <c r="A218" s="35" t="s">
        <v>30</v>
      </c>
      <c r="B218" s="36" t="s">
        <v>49</v>
      </c>
      <c r="C218" s="228" t="s">
        <v>50</v>
      </c>
      <c r="D218" s="327" t="s">
        <v>420</v>
      </c>
      <c r="E218" s="39">
        <v>2</v>
      </c>
      <c r="F218" s="38" t="s">
        <v>648</v>
      </c>
      <c r="G218" s="39">
        <v>1</v>
      </c>
      <c r="H218" s="163" t="s">
        <v>465</v>
      </c>
      <c r="I218" s="770"/>
    </row>
    <row r="219" spans="1:9" ht="15.75">
      <c r="A219" s="152" t="s">
        <v>63</v>
      </c>
      <c r="B219" s="72" t="s">
        <v>72</v>
      </c>
      <c r="C219" s="43" t="s">
        <v>73</v>
      </c>
      <c r="D219" s="327" t="s">
        <v>420</v>
      </c>
      <c r="E219" s="24">
        <v>2</v>
      </c>
      <c r="F219" s="38" t="s">
        <v>648</v>
      </c>
      <c r="G219" s="554"/>
      <c r="H219" s="24"/>
      <c r="I219" s="771"/>
    </row>
    <row r="220" spans="1:9" ht="15.75">
      <c r="A220" s="71" t="s">
        <v>142</v>
      </c>
      <c r="B220" s="24">
        <v>1506</v>
      </c>
      <c r="C220" s="73" t="s">
        <v>149</v>
      </c>
      <c r="D220" s="327" t="s">
        <v>420</v>
      </c>
      <c r="E220" s="24">
        <v>3</v>
      </c>
      <c r="F220" s="22" t="s">
        <v>650</v>
      </c>
      <c r="G220" s="24"/>
      <c r="H220" s="24"/>
      <c r="I220" s="769"/>
    </row>
    <row r="221" spans="1:9" ht="15.75">
      <c r="A221" s="55" t="s">
        <v>265</v>
      </c>
      <c r="B221" s="22">
        <v>2902</v>
      </c>
      <c r="C221" s="23" t="s">
        <v>267</v>
      </c>
      <c r="D221" s="327" t="s">
        <v>420</v>
      </c>
      <c r="E221" s="22">
        <v>2</v>
      </c>
      <c r="F221" s="38" t="s">
        <v>648</v>
      </c>
      <c r="G221" s="22">
        <v>1</v>
      </c>
      <c r="H221" s="163" t="s">
        <v>465</v>
      </c>
      <c r="I221" s="372"/>
    </row>
    <row r="222" spans="1:9" ht="15.75">
      <c r="A222" s="55" t="s">
        <v>265</v>
      </c>
      <c r="B222" s="22">
        <v>2904</v>
      </c>
      <c r="C222" s="23" t="s">
        <v>269</v>
      </c>
      <c r="D222" s="327" t="s">
        <v>420</v>
      </c>
      <c r="E222" s="22">
        <v>2</v>
      </c>
      <c r="F222" s="38" t="s">
        <v>648</v>
      </c>
      <c r="G222" s="22">
        <v>1</v>
      </c>
      <c r="H222" s="163" t="s">
        <v>465</v>
      </c>
      <c r="I222" s="372"/>
    </row>
    <row r="223" spans="1:9" ht="15.75">
      <c r="A223" s="55" t="s">
        <v>155</v>
      </c>
      <c r="B223" s="22">
        <v>1602</v>
      </c>
      <c r="C223" s="23" t="s">
        <v>157</v>
      </c>
      <c r="D223" s="327" t="s">
        <v>441</v>
      </c>
      <c r="E223" s="22">
        <v>1</v>
      </c>
      <c r="F223" s="38" t="s">
        <v>649</v>
      </c>
      <c r="G223" s="510"/>
      <c r="H223" s="22"/>
      <c r="I223" s="770"/>
    </row>
    <row r="224" spans="1:9" ht="15.75">
      <c r="A224" s="55" t="s">
        <v>155</v>
      </c>
      <c r="B224" s="22">
        <v>1603</v>
      </c>
      <c r="C224" s="23" t="s">
        <v>158</v>
      </c>
      <c r="D224" s="327" t="s">
        <v>443</v>
      </c>
      <c r="E224" s="22">
        <v>1</v>
      </c>
      <c r="F224" s="38" t="s">
        <v>649</v>
      </c>
      <c r="G224" s="510"/>
      <c r="H224" s="22"/>
      <c r="I224" s="770"/>
    </row>
    <row r="225" spans="1:9" ht="15.75">
      <c r="A225" s="55" t="s">
        <v>155</v>
      </c>
      <c r="B225" s="22">
        <v>1604</v>
      </c>
      <c r="C225" s="23" t="s">
        <v>159</v>
      </c>
      <c r="D225" s="327" t="s">
        <v>443</v>
      </c>
      <c r="E225" s="22">
        <v>1</v>
      </c>
      <c r="F225" s="38" t="s">
        <v>649</v>
      </c>
      <c r="G225" s="510"/>
      <c r="H225" s="22"/>
      <c r="I225" s="770"/>
    </row>
    <row r="226" spans="1:9" ht="15.75">
      <c r="A226" s="55" t="s">
        <v>265</v>
      </c>
      <c r="B226" s="22">
        <v>2903</v>
      </c>
      <c r="C226" s="23" t="s">
        <v>268</v>
      </c>
      <c r="D226" s="327" t="s">
        <v>443</v>
      </c>
      <c r="E226" s="22">
        <v>3</v>
      </c>
      <c r="F226" s="22" t="s">
        <v>650</v>
      </c>
      <c r="G226" s="22">
        <v>1</v>
      </c>
      <c r="H226" s="163" t="s">
        <v>465</v>
      </c>
      <c r="I226" s="372"/>
    </row>
    <row r="227" spans="1:9" ht="15.75">
      <c r="A227" s="55" t="s">
        <v>345</v>
      </c>
      <c r="B227" s="22">
        <v>4406</v>
      </c>
      <c r="C227" s="23" t="s">
        <v>351</v>
      </c>
      <c r="D227" s="327" t="s">
        <v>443</v>
      </c>
      <c r="E227" s="22">
        <v>1</v>
      </c>
      <c r="F227" s="38" t="s">
        <v>649</v>
      </c>
      <c r="G227" s="22">
        <v>1</v>
      </c>
      <c r="H227" s="163" t="s">
        <v>465</v>
      </c>
      <c r="I227" s="372"/>
    </row>
    <row r="228" spans="1:9" ht="15.75">
      <c r="A228" s="55" t="s">
        <v>356</v>
      </c>
      <c r="B228" s="22">
        <v>4504</v>
      </c>
      <c r="C228" s="23" t="s">
        <v>360</v>
      </c>
      <c r="D228" s="327" t="s">
        <v>443</v>
      </c>
      <c r="E228" s="22">
        <v>1</v>
      </c>
      <c r="F228" s="38" t="s">
        <v>649</v>
      </c>
      <c r="G228" s="22"/>
      <c r="H228" s="22"/>
      <c r="I228" s="770"/>
    </row>
    <row r="229" spans="1:9" ht="15.75">
      <c r="A229" s="55" t="s">
        <v>176</v>
      </c>
      <c r="B229" s="22">
        <v>1901</v>
      </c>
      <c r="C229" s="23" t="s">
        <v>177</v>
      </c>
      <c r="D229" s="327" t="s">
        <v>446</v>
      </c>
      <c r="E229" s="22">
        <v>1</v>
      </c>
      <c r="F229" s="38" t="s">
        <v>649</v>
      </c>
      <c r="G229" s="22"/>
      <c r="H229" s="22"/>
      <c r="I229" s="771"/>
    </row>
    <row r="230" spans="1:9" ht="15.75">
      <c r="A230" s="55" t="s">
        <v>214</v>
      </c>
      <c r="B230" s="22">
        <v>2204</v>
      </c>
      <c r="C230" s="222" t="s">
        <v>218</v>
      </c>
      <c r="D230" s="327" t="s">
        <v>446</v>
      </c>
      <c r="E230" s="22">
        <v>1</v>
      </c>
      <c r="F230" s="38" t="s">
        <v>649</v>
      </c>
      <c r="G230" s="22"/>
      <c r="H230" s="22"/>
      <c r="I230" s="372"/>
    </row>
    <row r="231" spans="1:9" ht="15.75">
      <c r="A231" s="105" t="s">
        <v>82</v>
      </c>
      <c r="B231" s="106" t="s">
        <v>100</v>
      </c>
      <c r="C231" s="107" t="s">
        <v>101</v>
      </c>
      <c r="D231" s="327" t="s">
        <v>432</v>
      </c>
      <c r="E231" s="109">
        <v>1</v>
      </c>
      <c r="F231" s="38" t="s">
        <v>649</v>
      </c>
      <c r="G231" s="109">
        <v>1</v>
      </c>
      <c r="H231" s="163" t="s">
        <v>465</v>
      </c>
      <c r="I231" s="773"/>
    </row>
    <row r="232" spans="1:9" ht="15.75">
      <c r="A232" s="55" t="s">
        <v>176</v>
      </c>
      <c r="B232" s="22">
        <v>1907</v>
      </c>
      <c r="C232" s="23" t="s">
        <v>183</v>
      </c>
      <c r="D232" s="327" t="s">
        <v>432</v>
      </c>
      <c r="E232" s="22">
        <v>1</v>
      </c>
      <c r="F232" s="38" t="s">
        <v>649</v>
      </c>
      <c r="G232" s="22">
        <v>1</v>
      </c>
      <c r="H232" s="163" t="s">
        <v>465</v>
      </c>
      <c r="I232" s="372"/>
    </row>
    <row r="233" spans="1:9" ht="15.75">
      <c r="A233" s="152" t="s">
        <v>192</v>
      </c>
      <c r="B233" s="38">
        <v>2108</v>
      </c>
      <c r="C233" s="43" t="s">
        <v>200</v>
      </c>
      <c r="D233" s="327" t="s">
        <v>432</v>
      </c>
      <c r="E233" s="38">
        <v>1</v>
      </c>
      <c r="F233" s="38" t="s">
        <v>649</v>
      </c>
      <c r="G233" s="38">
        <v>1</v>
      </c>
      <c r="H233" s="163" t="s">
        <v>465</v>
      </c>
      <c r="I233" s="769"/>
    </row>
    <row r="234" spans="1:9" ht="16.5" thickBot="1">
      <c r="A234" s="757" t="s">
        <v>281</v>
      </c>
      <c r="B234" s="16">
        <v>3210</v>
      </c>
      <c r="C234" s="17" t="s">
        <v>291</v>
      </c>
      <c r="D234" s="335" t="s">
        <v>432</v>
      </c>
      <c r="E234" s="16">
        <v>1</v>
      </c>
      <c r="F234" s="175" t="s">
        <v>649</v>
      </c>
      <c r="G234" s="16">
        <v>1</v>
      </c>
      <c r="H234" s="755" t="s">
        <v>465</v>
      </c>
      <c r="I234" s="667"/>
    </row>
    <row r="235" spans="1:9" ht="15.75" customHeight="1" thickBot="1">
      <c r="A235" s="879" t="s">
        <v>463</v>
      </c>
      <c r="B235" s="879"/>
      <c r="C235" s="879"/>
      <c r="D235" s="879"/>
      <c r="E235" s="879"/>
      <c r="F235" s="879"/>
      <c r="G235" s="879"/>
      <c r="H235" s="879"/>
      <c r="I235" s="879"/>
    </row>
    <row r="236" spans="1:9" ht="15.75">
      <c r="A236" s="798" t="s">
        <v>85</v>
      </c>
      <c r="B236" s="799" t="s">
        <v>98</v>
      </c>
      <c r="C236" s="584" t="s">
        <v>99</v>
      </c>
      <c r="D236" s="344" t="s">
        <v>431</v>
      </c>
      <c r="E236" s="586">
        <v>2</v>
      </c>
      <c r="F236" s="149" t="s">
        <v>648</v>
      </c>
      <c r="G236" s="586"/>
      <c r="H236" s="586"/>
      <c r="I236" s="793"/>
    </row>
    <row r="237" spans="1:9" ht="15.75">
      <c r="A237" s="71" t="s">
        <v>142</v>
      </c>
      <c r="B237" s="24">
        <v>1505</v>
      </c>
      <c r="C237" s="73" t="s">
        <v>148</v>
      </c>
      <c r="D237" s="327" t="s">
        <v>431</v>
      </c>
      <c r="E237" s="24">
        <v>2</v>
      </c>
      <c r="F237" s="38" t="s">
        <v>648</v>
      </c>
      <c r="G237" s="38">
        <v>1</v>
      </c>
      <c r="H237" s="163" t="s">
        <v>465</v>
      </c>
      <c r="I237" s="769"/>
    </row>
    <row r="238" spans="1:9" ht="15.75">
      <c r="A238" s="116" t="s">
        <v>82</v>
      </c>
      <c r="B238" s="106" t="s">
        <v>94</v>
      </c>
      <c r="C238" s="117" t="s">
        <v>95</v>
      </c>
      <c r="D238" s="327" t="s">
        <v>428</v>
      </c>
      <c r="E238" s="119">
        <v>3</v>
      </c>
      <c r="F238" s="22" t="s">
        <v>650</v>
      </c>
      <c r="G238" s="119"/>
      <c r="H238" s="119"/>
      <c r="I238" s="759" t="s">
        <v>651</v>
      </c>
    </row>
    <row r="239" spans="1:9" ht="15.75">
      <c r="A239" s="152" t="s">
        <v>207</v>
      </c>
      <c r="B239" s="38">
        <v>2117</v>
      </c>
      <c r="C239" s="43" t="s">
        <v>210</v>
      </c>
      <c r="D239" s="327" t="s">
        <v>450</v>
      </c>
      <c r="E239" s="119">
        <v>1</v>
      </c>
      <c r="F239" s="38" t="s">
        <v>649</v>
      </c>
      <c r="G239" s="119"/>
      <c r="H239" s="119"/>
      <c r="I239" s="173"/>
    </row>
    <row r="240" spans="1:9" ht="15.75">
      <c r="A240" s="55" t="s">
        <v>244</v>
      </c>
      <c r="B240" s="22">
        <v>2504</v>
      </c>
      <c r="C240" s="23" t="s">
        <v>248</v>
      </c>
      <c r="D240" s="327" t="s">
        <v>450</v>
      </c>
      <c r="E240" s="22">
        <v>2</v>
      </c>
      <c r="F240" s="38" t="s">
        <v>648</v>
      </c>
      <c r="G240" s="22"/>
      <c r="H240" s="22"/>
      <c r="I240" s="773" t="s">
        <v>654</v>
      </c>
    </row>
    <row r="241" spans="1:9" ht="15.75">
      <c r="A241" s="55" t="s">
        <v>123</v>
      </c>
      <c r="B241" s="22">
        <v>1101</v>
      </c>
      <c r="C241" s="23" t="s">
        <v>124</v>
      </c>
      <c r="D241" s="327" t="s">
        <v>436</v>
      </c>
      <c r="E241" s="22">
        <v>1</v>
      </c>
      <c r="F241" s="38" t="s">
        <v>649</v>
      </c>
      <c r="G241" s="22">
        <v>1</v>
      </c>
      <c r="H241" s="163" t="s">
        <v>465</v>
      </c>
      <c r="I241" s="372"/>
    </row>
    <row r="242" spans="1:9" ht="15.75">
      <c r="A242" s="71" t="s">
        <v>142</v>
      </c>
      <c r="B242" s="24">
        <v>1507</v>
      </c>
      <c r="C242" s="73" t="s">
        <v>150</v>
      </c>
      <c r="D242" s="327" t="s">
        <v>436</v>
      </c>
      <c r="E242" s="24">
        <v>3</v>
      </c>
      <c r="F242" s="22" t="s">
        <v>650</v>
      </c>
      <c r="G242" s="24"/>
      <c r="H242" s="24"/>
      <c r="I242" s="769"/>
    </row>
    <row r="243" spans="1:9" ht="15.75">
      <c r="A243" s="55" t="s">
        <v>155</v>
      </c>
      <c r="B243" s="22">
        <v>1606</v>
      </c>
      <c r="C243" s="23" t="s">
        <v>161</v>
      </c>
      <c r="D243" s="327" t="s">
        <v>436</v>
      </c>
      <c r="E243" s="22">
        <v>1</v>
      </c>
      <c r="F243" s="38" t="s">
        <v>649</v>
      </c>
      <c r="G243" s="510"/>
      <c r="H243" s="22"/>
      <c r="I243" s="770"/>
    </row>
    <row r="244" spans="1:9" ht="15.75">
      <c r="A244" s="152" t="s">
        <v>207</v>
      </c>
      <c r="B244" s="38">
        <v>2120</v>
      </c>
      <c r="C244" s="43" t="s">
        <v>213</v>
      </c>
      <c r="D244" s="327" t="s">
        <v>436</v>
      </c>
      <c r="E244" s="38">
        <v>3</v>
      </c>
      <c r="F244" s="22" t="s">
        <v>650</v>
      </c>
      <c r="G244" s="38">
        <v>1</v>
      </c>
      <c r="H244" s="163" t="s">
        <v>465</v>
      </c>
      <c r="I244" s="771"/>
    </row>
    <row r="245" spans="1:9" ht="15.75">
      <c r="A245" s="55" t="s">
        <v>244</v>
      </c>
      <c r="B245" s="22">
        <v>2507</v>
      </c>
      <c r="C245" s="23" t="s">
        <v>251</v>
      </c>
      <c r="D245" s="327" t="s">
        <v>436</v>
      </c>
      <c r="E245" s="22">
        <v>2</v>
      </c>
      <c r="F245" s="38" t="s">
        <v>648</v>
      </c>
      <c r="G245" s="510"/>
      <c r="H245" s="22"/>
      <c r="I245" s="773" t="s">
        <v>654</v>
      </c>
    </row>
    <row r="246" spans="1:9" ht="15.75">
      <c r="A246" s="55" t="s">
        <v>244</v>
      </c>
      <c r="B246" s="22">
        <v>2509</v>
      </c>
      <c r="C246" s="23" t="s">
        <v>253</v>
      </c>
      <c r="D246" s="327" t="s">
        <v>436</v>
      </c>
      <c r="E246" s="22">
        <v>2</v>
      </c>
      <c r="F246" s="38" t="s">
        <v>648</v>
      </c>
      <c r="G246" s="22">
        <v>1</v>
      </c>
      <c r="H246" s="163" t="s">
        <v>465</v>
      </c>
      <c r="I246" s="372"/>
    </row>
    <row r="247" spans="1:9" ht="15.75">
      <c r="A247" s="55" t="s">
        <v>244</v>
      </c>
      <c r="B247" s="22">
        <v>2510</v>
      </c>
      <c r="C247" s="222" t="s">
        <v>254</v>
      </c>
      <c r="D247" s="327" t="s">
        <v>436</v>
      </c>
      <c r="E247" s="22">
        <v>3</v>
      </c>
      <c r="F247" s="22" t="s">
        <v>650</v>
      </c>
      <c r="G247" s="22">
        <v>1</v>
      </c>
      <c r="H247" s="163" t="s">
        <v>465</v>
      </c>
      <c r="I247" s="372"/>
    </row>
    <row r="248" spans="1:9" ht="15.75">
      <c r="A248" s="227" t="s">
        <v>233</v>
      </c>
      <c r="B248" s="39">
        <v>2402</v>
      </c>
      <c r="C248" s="228" t="s">
        <v>235</v>
      </c>
      <c r="D248" s="327" t="s">
        <v>451</v>
      </c>
      <c r="E248" s="39">
        <v>2</v>
      </c>
      <c r="F248" s="38" t="s">
        <v>648</v>
      </c>
      <c r="G248" s="39"/>
      <c r="H248" s="39"/>
      <c r="I248" s="770"/>
    </row>
    <row r="249" spans="1:9" ht="16.5" thickBot="1">
      <c r="A249" s="232" t="s">
        <v>233</v>
      </c>
      <c r="B249" s="195">
        <v>2403</v>
      </c>
      <c r="C249" s="233" t="s">
        <v>236</v>
      </c>
      <c r="D249" s="335" t="s">
        <v>452</v>
      </c>
      <c r="E249" s="195">
        <v>1</v>
      </c>
      <c r="F249" s="175" t="s">
        <v>649</v>
      </c>
      <c r="G249" s="195">
        <v>1</v>
      </c>
      <c r="H249" s="755" t="s">
        <v>465</v>
      </c>
      <c r="I249" s="784"/>
    </row>
    <row r="250" spans="1:9" ht="15.75" customHeight="1" thickBot="1">
      <c r="A250" s="877" t="s">
        <v>464</v>
      </c>
      <c r="B250" s="877"/>
      <c r="C250" s="877"/>
      <c r="D250" s="877"/>
      <c r="E250" s="877"/>
      <c r="F250" s="877"/>
      <c r="G250" s="877"/>
      <c r="H250" s="877"/>
      <c r="I250" s="877"/>
    </row>
    <row r="251" spans="1:9" ht="15.75">
      <c r="A251" s="636" t="s">
        <v>30</v>
      </c>
      <c r="B251" s="343" t="s">
        <v>47</v>
      </c>
      <c r="C251" s="176" t="s">
        <v>48</v>
      </c>
      <c r="D251" s="344" t="s">
        <v>419</v>
      </c>
      <c r="E251" s="149">
        <v>2</v>
      </c>
      <c r="F251" s="149" t="s">
        <v>648</v>
      </c>
      <c r="G251" s="149">
        <v>1</v>
      </c>
      <c r="H251" s="758" t="s">
        <v>465</v>
      </c>
      <c r="I251" s="783"/>
    </row>
    <row r="252" spans="1:9" ht="15.75">
      <c r="A252" s="152" t="s">
        <v>192</v>
      </c>
      <c r="B252" s="38">
        <v>2101</v>
      </c>
      <c r="C252" s="43" t="s">
        <v>193</v>
      </c>
      <c r="D252" s="327" t="s">
        <v>419</v>
      </c>
      <c r="E252" s="38">
        <v>2</v>
      </c>
      <c r="F252" s="38" t="s">
        <v>648</v>
      </c>
      <c r="G252" s="38">
        <v>1</v>
      </c>
      <c r="H252" s="163" t="s">
        <v>465</v>
      </c>
      <c r="I252" s="769"/>
    </row>
    <row r="253" spans="1:9" ht="15.75">
      <c r="A253" s="152" t="s">
        <v>192</v>
      </c>
      <c r="B253" s="38">
        <v>2102</v>
      </c>
      <c r="C253" s="43" t="s">
        <v>194</v>
      </c>
      <c r="D253" s="327" t="s">
        <v>448</v>
      </c>
      <c r="E253" s="38">
        <v>3</v>
      </c>
      <c r="F253" s="22" t="s">
        <v>650</v>
      </c>
      <c r="G253" s="38">
        <v>1</v>
      </c>
      <c r="H253" s="163" t="s">
        <v>465</v>
      </c>
      <c r="I253" s="769"/>
    </row>
    <row r="254" spans="1:9" ht="15.75">
      <c r="A254" s="152" t="s">
        <v>192</v>
      </c>
      <c r="B254" s="38">
        <v>2103</v>
      </c>
      <c r="C254" s="43" t="s">
        <v>195</v>
      </c>
      <c r="D254" s="327" t="s">
        <v>448</v>
      </c>
      <c r="E254" s="38">
        <v>1</v>
      </c>
      <c r="F254" s="38" t="s">
        <v>649</v>
      </c>
      <c r="G254" s="38"/>
      <c r="H254" s="38"/>
      <c r="I254" s="769"/>
    </row>
    <row r="255" spans="1:9" ht="15.75">
      <c r="A255" s="55" t="s">
        <v>356</v>
      </c>
      <c r="B255" s="24">
        <v>4505</v>
      </c>
      <c r="C255" s="23" t="s">
        <v>361</v>
      </c>
      <c r="D255" s="327" t="s">
        <v>448</v>
      </c>
      <c r="E255" s="22">
        <v>3</v>
      </c>
      <c r="F255" s="22" t="s">
        <v>650</v>
      </c>
      <c r="G255" s="22"/>
      <c r="H255" s="22"/>
      <c r="I255" s="770"/>
    </row>
    <row r="256" spans="1:9" ht="16.5" thickBot="1">
      <c r="A256" s="143" t="s">
        <v>142</v>
      </c>
      <c r="B256" s="18">
        <v>1508</v>
      </c>
      <c r="C256" s="145" t="s">
        <v>151</v>
      </c>
      <c r="D256" s="335" t="s">
        <v>442</v>
      </c>
      <c r="E256" s="18">
        <v>2</v>
      </c>
      <c r="F256" s="175" t="s">
        <v>648</v>
      </c>
      <c r="G256" s="18"/>
      <c r="H256" s="18"/>
      <c r="I256" s="792"/>
    </row>
  </sheetData>
  <mergeCells count="10">
    <mergeCell ref="A177:I177"/>
    <mergeCell ref="A215:I215"/>
    <mergeCell ref="A235:I235"/>
    <mergeCell ref="A250:I250"/>
    <mergeCell ref="A1:I1"/>
    <mergeCell ref="E2:F2"/>
    <mergeCell ref="G2:H2"/>
    <mergeCell ref="A3:I3"/>
    <mergeCell ref="A58:I58"/>
    <mergeCell ref="A126:I126"/>
  </mergeCells>
  <phoneticPr fontId="4"/>
  <pageMargins left="1.0236220472440944" right="0.23622047244094491" top="0" bottom="0" header="0.31496062992125984" footer="0.31496062992125984"/>
  <pageSetup paperSize="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E19"/>
  <sheetViews>
    <sheetView zoomScaleNormal="100" workbookViewId="0">
      <selection activeCell="W21" sqref="W21"/>
    </sheetView>
  </sheetViews>
  <sheetFormatPr defaultRowHeight="13.5"/>
  <cols>
    <col min="1" max="1" width="6" customWidth="1"/>
    <col min="2" max="2" width="6.5" customWidth="1"/>
    <col min="3" max="3" width="43" customWidth="1"/>
    <col min="4" max="4" width="5.875" customWidth="1"/>
    <col min="5" max="5" width="8.125" customWidth="1"/>
    <col min="6" max="6" width="5.875" customWidth="1"/>
    <col min="7" max="7" width="5.125" customWidth="1"/>
    <col min="8" max="8" width="4.125" customWidth="1"/>
    <col min="9" max="26" width="4.625" customWidth="1"/>
    <col min="27" max="27" width="4.375" customWidth="1"/>
    <col min="28" max="28" width="8.375" customWidth="1"/>
    <col min="29" max="29" width="7.125" customWidth="1"/>
    <col min="30" max="30" width="10.625" customWidth="1"/>
    <col min="31" max="31" width="8.125" customWidth="1"/>
  </cols>
  <sheetData>
    <row r="1" spans="1:31" ht="46.5" customHeight="1" thickBot="1">
      <c r="A1" s="850" t="s">
        <v>0</v>
      </c>
      <c r="B1" s="850"/>
      <c r="C1" s="850"/>
      <c r="D1" s="850"/>
      <c r="E1" s="850"/>
      <c r="F1" s="850"/>
      <c r="G1" s="850"/>
      <c r="H1" s="850"/>
      <c r="I1" s="850"/>
      <c r="J1" s="850"/>
      <c r="K1" s="850"/>
      <c r="L1" s="850"/>
      <c r="M1" s="850"/>
      <c r="N1" s="850"/>
      <c r="O1" s="850"/>
      <c r="P1" s="850"/>
      <c r="Q1" s="850"/>
      <c r="R1" s="850"/>
      <c r="S1" s="850"/>
      <c r="T1" s="850"/>
      <c r="U1" s="850"/>
      <c r="V1" s="850"/>
      <c r="W1" s="850"/>
      <c r="X1" s="850"/>
      <c r="Y1" s="850"/>
      <c r="Z1" s="850"/>
      <c r="AA1" s="850"/>
      <c r="AB1" s="323"/>
    </row>
    <row r="2" spans="1:31" ht="24" customHeight="1">
      <c r="A2" s="851" t="s">
        <v>1</v>
      </c>
      <c r="B2" s="853" t="s">
        <v>2</v>
      </c>
      <c r="C2" s="855" t="s">
        <v>3</v>
      </c>
      <c r="D2" s="853" t="s">
        <v>4</v>
      </c>
      <c r="E2" s="812" t="s">
        <v>5</v>
      </c>
      <c r="F2" s="860" t="s">
        <v>6</v>
      </c>
      <c r="G2" s="893"/>
      <c r="H2" s="856" t="s">
        <v>7</v>
      </c>
      <c r="I2" s="863"/>
      <c r="J2" s="863"/>
      <c r="K2" s="863"/>
      <c r="L2" s="863"/>
      <c r="M2" s="894"/>
      <c r="N2" s="898" t="s">
        <v>8</v>
      </c>
      <c r="O2" s="869"/>
      <c r="P2" s="869"/>
      <c r="Q2" s="869"/>
      <c r="R2" s="869"/>
      <c r="S2" s="869"/>
      <c r="T2" s="869"/>
      <c r="U2" s="869"/>
      <c r="V2" s="899"/>
      <c r="W2" s="856" t="s">
        <v>9</v>
      </c>
      <c r="X2" s="863"/>
      <c r="Y2" s="863"/>
      <c r="Z2" s="863"/>
      <c r="AA2" s="863"/>
      <c r="AB2" s="844" t="s">
        <v>10</v>
      </c>
      <c r="AC2" s="844" t="s">
        <v>11</v>
      </c>
      <c r="AD2" s="846" t="s">
        <v>12</v>
      </c>
      <c r="AE2" s="848" t="s">
        <v>13</v>
      </c>
    </row>
    <row r="3" spans="1:31" ht="18" customHeight="1" thickBot="1">
      <c r="A3" s="889"/>
      <c r="B3" s="890"/>
      <c r="C3" s="886"/>
      <c r="D3" s="891"/>
      <c r="E3" s="892"/>
      <c r="F3" s="353" t="s">
        <v>14</v>
      </c>
      <c r="G3" s="354" t="s">
        <v>15</v>
      </c>
      <c r="H3" s="895"/>
      <c r="I3" s="896"/>
      <c r="J3" s="896"/>
      <c r="K3" s="896"/>
      <c r="L3" s="896"/>
      <c r="M3" s="897"/>
      <c r="N3" s="900"/>
      <c r="O3" s="901"/>
      <c r="P3" s="901"/>
      <c r="Q3" s="901"/>
      <c r="R3" s="901"/>
      <c r="S3" s="901"/>
      <c r="T3" s="901"/>
      <c r="U3" s="901"/>
      <c r="V3" s="902"/>
      <c r="W3" s="895"/>
      <c r="X3" s="896"/>
      <c r="Y3" s="896"/>
      <c r="Z3" s="896"/>
      <c r="AA3" s="896"/>
      <c r="AB3" s="885"/>
      <c r="AC3" s="886"/>
      <c r="AD3" s="887"/>
      <c r="AE3" s="888"/>
    </row>
    <row r="4" spans="1:31" ht="20.100000000000001" customHeight="1">
      <c r="A4" s="9" t="s">
        <v>19</v>
      </c>
      <c r="B4" s="10">
        <v>202</v>
      </c>
      <c r="C4" s="11" t="s">
        <v>21</v>
      </c>
      <c r="D4" s="10">
        <v>12</v>
      </c>
      <c r="E4" s="10">
        <v>2</v>
      </c>
      <c r="F4" s="12">
        <v>100</v>
      </c>
      <c r="G4" s="12"/>
      <c r="H4" s="10">
        <v>1</v>
      </c>
      <c r="I4" s="10"/>
      <c r="J4" s="10"/>
      <c r="K4" s="10"/>
      <c r="L4" s="10"/>
      <c r="M4" s="10"/>
      <c r="N4" s="10">
        <v>23</v>
      </c>
      <c r="O4" s="10"/>
      <c r="P4" s="10"/>
      <c r="Q4" s="10"/>
      <c r="R4" s="10"/>
      <c r="S4" s="10"/>
      <c r="T4" s="10"/>
      <c r="U4" s="10"/>
      <c r="V4" s="10"/>
      <c r="W4" s="10">
        <v>50</v>
      </c>
      <c r="X4" s="10"/>
      <c r="Y4" s="10"/>
      <c r="Z4" s="10"/>
      <c r="AA4" s="10"/>
      <c r="AB4" s="10">
        <v>1</v>
      </c>
      <c r="AC4" s="10">
        <v>2018</v>
      </c>
      <c r="AD4" s="13">
        <v>7</v>
      </c>
      <c r="AE4" s="14">
        <v>1</v>
      </c>
    </row>
    <row r="5" spans="1:31" ht="20.100000000000001" customHeight="1">
      <c r="A5" s="116" t="s">
        <v>82</v>
      </c>
      <c r="B5" s="106" t="s">
        <v>94</v>
      </c>
      <c r="C5" s="117" t="s">
        <v>95</v>
      </c>
      <c r="D5" s="119">
        <v>62</v>
      </c>
      <c r="E5" s="119">
        <v>3</v>
      </c>
      <c r="F5" s="110">
        <v>100</v>
      </c>
      <c r="G5" s="110"/>
      <c r="H5" s="119"/>
      <c r="I5" s="119"/>
      <c r="J5" s="119">
        <v>3</v>
      </c>
      <c r="K5" s="119"/>
      <c r="L5" s="119"/>
      <c r="M5" s="119"/>
      <c r="N5" s="119">
        <v>11</v>
      </c>
      <c r="O5" s="119"/>
      <c r="P5" s="119"/>
      <c r="Q5" s="119"/>
      <c r="R5" s="119"/>
      <c r="S5" s="119"/>
      <c r="T5" s="119"/>
      <c r="U5" s="119"/>
      <c r="V5" s="119"/>
      <c r="W5" s="119">
        <v>50</v>
      </c>
      <c r="X5" s="119"/>
      <c r="Y5" s="119"/>
      <c r="Z5" s="119"/>
      <c r="AA5" s="119"/>
      <c r="AB5" s="119">
        <v>1</v>
      </c>
      <c r="AC5" s="119">
        <v>2018</v>
      </c>
      <c r="AD5" s="356">
        <v>10</v>
      </c>
      <c r="AE5" s="121">
        <v>1</v>
      </c>
    </row>
    <row r="6" spans="1:31" ht="20.100000000000001" customHeight="1">
      <c r="A6" s="116" t="s">
        <v>82</v>
      </c>
      <c r="B6" s="106" t="s">
        <v>96</v>
      </c>
      <c r="C6" s="117" t="s">
        <v>97</v>
      </c>
      <c r="D6" s="119">
        <v>12</v>
      </c>
      <c r="E6" s="119">
        <v>2</v>
      </c>
      <c r="F6" s="110">
        <v>100</v>
      </c>
      <c r="G6" s="110"/>
      <c r="H6" s="119">
        <v>1</v>
      </c>
      <c r="I6" s="119"/>
      <c r="J6" s="119"/>
      <c r="K6" s="119"/>
      <c r="L6" s="119"/>
      <c r="M6" s="119"/>
      <c r="N6" s="119">
        <v>21</v>
      </c>
      <c r="O6" s="119"/>
      <c r="P6" s="119"/>
      <c r="Q6" s="119"/>
      <c r="R6" s="119"/>
      <c r="S6" s="119"/>
      <c r="T6" s="119"/>
      <c r="U6" s="119"/>
      <c r="V6" s="119"/>
      <c r="W6" s="119">
        <v>50</v>
      </c>
      <c r="X6" s="119"/>
      <c r="Y6" s="119"/>
      <c r="Z6" s="119"/>
      <c r="AA6" s="119"/>
      <c r="AB6" s="119">
        <v>1</v>
      </c>
      <c r="AC6" s="119">
        <v>2018</v>
      </c>
      <c r="AD6" s="357">
        <v>2</v>
      </c>
      <c r="AE6" s="121">
        <v>1</v>
      </c>
    </row>
    <row r="7" spans="1:31" ht="20.100000000000001" customHeight="1">
      <c r="A7" s="55" t="s">
        <v>135</v>
      </c>
      <c r="B7" s="22">
        <v>1303</v>
      </c>
      <c r="C7" s="23" t="s">
        <v>136</v>
      </c>
      <c r="D7" s="22">
        <v>24</v>
      </c>
      <c r="E7" s="22">
        <v>1</v>
      </c>
      <c r="F7" s="22">
        <v>50</v>
      </c>
      <c r="G7" s="22"/>
      <c r="H7" s="22"/>
      <c r="I7" s="22">
        <v>2</v>
      </c>
      <c r="J7" s="22"/>
      <c r="K7" s="22"/>
      <c r="L7" s="22"/>
      <c r="M7" s="22"/>
      <c r="N7" s="22">
        <v>5</v>
      </c>
      <c r="O7" s="22"/>
      <c r="P7" s="22"/>
      <c r="Q7" s="22"/>
      <c r="R7" s="22"/>
      <c r="S7" s="22"/>
      <c r="T7" s="22"/>
      <c r="U7" s="22"/>
      <c r="V7" s="22"/>
      <c r="W7" s="22">
        <v>50</v>
      </c>
      <c r="X7" s="22"/>
      <c r="Y7" s="22"/>
      <c r="Z7" s="22"/>
      <c r="AA7" s="22"/>
      <c r="AB7" s="22">
        <v>1</v>
      </c>
      <c r="AC7" s="22">
        <v>2018</v>
      </c>
      <c r="AD7" s="262">
        <v>37</v>
      </c>
      <c r="AE7" s="155">
        <v>20</v>
      </c>
    </row>
    <row r="8" spans="1:31" ht="20.100000000000001" customHeight="1">
      <c r="A8" s="71" t="s">
        <v>142</v>
      </c>
      <c r="B8" s="24">
        <v>1510</v>
      </c>
      <c r="C8" s="73" t="s">
        <v>153</v>
      </c>
      <c r="D8" s="24">
        <v>12</v>
      </c>
      <c r="E8" s="24">
        <v>2</v>
      </c>
      <c r="F8" s="24">
        <v>100</v>
      </c>
      <c r="G8" s="24"/>
      <c r="H8" s="24">
        <v>1</v>
      </c>
      <c r="I8" s="24"/>
      <c r="J8" s="24"/>
      <c r="K8" s="24"/>
      <c r="L8" s="24"/>
      <c r="M8" s="24"/>
      <c r="N8" s="24">
        <v>21</v>
      </c>
      <c r="O8" s="24"/>
      <c r="P8" s="24"/>
      <c r="Q8" s="24"/>
      <c r="R8" s="24"/>
      <c r="S8" s="24"/>
      <c r="T8" s="24"/>
      <c r="U8" s="24"/>
      <c r="V8" s="24"/>
      <c r="W8" s="24">
        <v>50</v>
      </c>
      <c r="X8" s="24"/>
      <c r="Y8" s="24"/>
      <c r="Z8" s="24"/>
      <c r="AA8" s="24"/>
      <c r="AB8" s="24">
        <v>1</v>
      </c>
      <c r="AC8" s="24">
        <v>2018</v>
      </c>
      <c r="AD8" s="351" t="s">
        <v>154</v>
      </c>
      <c r="AE8" s="79" t="s">
        <v>154</v>
      </c>
    </row>
    <row r="9" spans="1:31" ht="20.100000000000001" customHeight="1">
      <c r="A9" s="55" t="s">
        <v>163</v>
      </c>
      <c r="B9" s="22">
        <v>1703</v>
      </c>
      <c r="C9" s="23" t="s">
        <v>166</v>
      </c>
      <c r="D9" s="22">
        <v>42</v>
      </c>
      <c r="E9" s="22">
        <v>2</v>
      </c>
      <c r="F9" s="24">
        <v>100</v>
      </c>
      <c r="G9" s="24"/>
      <c r="H9" s="22">
        <v>1</v>
      </c>
      <c r="I9" s="22"/>
      <c r="J9" s="22"/>
      <c r="K9" s="22"/>
      <c r="L9" s="22"/>
      <c r="M9" s="22"/>
      <c r="N9" s="22">
        <v>22</v>
      </c>
      <c r="O9" s="22">
        <v>25</v>
      </c>
      <c r="P9" s="22"/>
      <c r="Q9" s="22"/>
      <c r="R9" s="22"/>
      <c r="S9" s="22"/>
      <c r="T9" s="22"/>
      <c r="U9" s="22"/>
      <c r="V9" s="22"/>
      <c r="W9" s="22">
        <v>50</v>
      </c>
      <c r="X9" s="22"/>
      <c r="Y9" s="22"/>
      <c r="Z9" s="22"/>
      <c r="AA9" s="22"/>
      <c r="AB9" s="22">
        <v>1</v>
      </c>
      <c r="AC9" s="22">
        <v>2018</v>
      </c>
      <c r="AD9" s="25">
        <v>2.8</v>
      </c>
      <c r="AE9" s="26">
        <v>0</v>
      </c>
    </row>
    <row r="10" spans="1:31" ht="20.100000000000001" customHeight="1">
      <c r="A10" s="55" t="s">
        <v>356</v>
      </c>
      <c r="B10" s="24">
        <v>4511</v>
      </c>
      <c r="C10" s="347" t="s">
        <v>367</v>
      </c>
      <c r="D10" s="22">
        <v>11</v>
      </c>
      <c r="E10" s="22">
        <v>2</v>
      </c>
      <c r="F10" s="306">
        <v>200</v>
      </c>
      <c r="G10" s="306"/>
      <c r="H10" s="22">
        <v>1</v>
      </c>
      <c r="I10" s="22"/>
      <c r="J10" s="22"/>
      <c r="K10" s="22"/>
      <c r="L10" s="22"/>
      <c r="M10" s="22"/>
      <c r="N10" s="22">
        <v>23</v>
      </c>
      <c r="O10" s="22"/>
      <c r="P10" s="22"/>
      <c r="Q10" s="22"/>
      <c r="R10" s="22"/>
      <c r="S10" s="22"/>
      <c r="T10" s="22"/>
      <c r="U10" s="22"/>
      <c r="V10" s="22"/>
      <c r="W10" s="22">
        <v>50</v>
      </c>
      <c r="X10" s="22"/>
      <c r="Y10" s="22"/>
      <c r="Z10" s="22"/>
      <c r="AA10" s="22"/>
      <c r="AB10" s="22">
        <v>1</v>
      </c>
      <c r="AC10" s="22">
        <v>2018</v>
      </c>
      <c r="AD10" s="25">
        <v>1.7</v>
      </c>
      <c r="AE10" s="308" t="s">
        <v>154</v>
      </c>
    </row>
    <row r="11" spans="1:31" ht="20.100000000000001" customHeight="1">
      <c r="A11" s="105" t="s">
        <v>85</v>
      </c>
      <c r="B11" s="106" t="s">
        <v>108</v>
      </c>
      <c r="C11" s="107" t="s">
        <v>109</v>
      </c>
      <c r="D11" s="109">
        <v>12</v>
      </c>
      <c r="E11" s="109">
        <v>3</v>
      </c>
      <c r="F11" s="110">
        <v>100</v>
      </c>
      <c r="G11" s="110"/>
      <c r="H11" s="109">
        <v>1</v>
      </c>
      <c r="I11" s="109"/>
      <c r="J11" s="109"/>
      <c r="K11" s="109"/>
      <c r="L11" s="109"/>
      <c r="M11" s="109"/>
      <c r="N11" s="109">
        <v>21</v>
      </c>
      <c r="O11" s="109">
        <v>23</v>
      </c>
      <c r="P11" s="109"/>
      <c r="Q11" s="109"/>
      <c r="R11" s="109"/>
      <c r="S11" s="109"/>
      <c r="T11" s="109"/>
      <c r="U11" s="109"/>
      <c r="V11" s="109"/>
      <c r="W11" s="109">
        <v>40</v>
      </c>
      <c r="X11" s="109"/>
      <c r="Y11" s="109"/>
      <c r="Z11" s="109"/>
      <c r="AA11" s="109"/>
      <c r="AB11" s="109">
        <v>2</v>
      </c>
      <c r="AC11" s="109">
        <v>2018</v>
      </c>
      <c r="AD11" s="112">
        <v>25</v>
      </c>
      <c r="AE11" s="113">
        <v>4</v>
      </c>
    </row>
    <row r="12" spans="1:31" ht="20.100000000000001" customHeight="1">
      <c r="A12" s="55" t="s">
        <v>133</v>
      </c>
      <c r="B12" s="22">
        <v>1302</v>
      </c>
      <c r="C12" s="23" t="s">
        <v>134</v>
      </c>
      <c r="D12" s="22">
        <v>24</v>
      </c>
      <c r="E12" s="22">
        <v>3</v>
      </c>
      <c r="F12" s="22">
        <v>75</v>
      </c>
      <c r="G12" s="306">
        <v>50</v>
      </c>
      <c r="H12" s="22">
        <v>1</v>
      </c>
      <c r="I12" s="22">
        <v>2</v>
      </c>
      <c r="J12" s="22"/>
      <c r="K12" s="22"/>
      <c r="L12" s="22"/>
      <c r="M12" s="22"/>
      <c r="N12" s="22">
        <v>7</v>
      </c>
      <c r="O12" s="22">
        <v>27</v>
      </c>
      <c r="P12" s="22"/>
      <c r="Q12" s="22"/>
      <c r="R12" s="22"/>
      <c r="S12" s="22"/>
      <c r="T12" s="22"/>
      <c r="U12" s="22"/>
      <c r="V12" s="22"/>
      <c r="W12" s="22">
        <v>50</v>
      </c>
      <c r="X12" s="22"/>
      <c r="Y12" s="22"/>
      <c r="Z12" s="22"/>
      <c r="AA12" s="22"/>
      <c r="AB12" s="22">
        <v>2</v>
      </c>
      <c r="AC12" s="22">
        <v>2014</v>
      </c>
      <c r="AD12" s="25">
        <v>275</v>
      </c>
      <c r="AE12" s="26">
        <v>19</v>
      </c>
    </row>
    <row r="13" spans="1:31" ht="20.100000000000001" customHeight="1">
      <c r="A13" s="71" t="s">
        <v>224</v>
      </c>
      <c r="B13" s="24">
        <v>2301</v>
      </c>
      <c r="C13" s="73" t="s">
        <v>225</v>
      </c>
      <c r="D13" s="24">
        <v>21</v>
      </c>
      <c r="E13" s="24">
        <v>1</v>
      </c>
      <c r="F13" s="24">
        <v>85</v>
      </c>
      <c r="G13" s="24">
        <v>10</v>
      </c>
      <c r="H13" s="24"/>
      <c r="I13" s="24">
        <v>2</v>
      </c>
      <c r="J13" s="24">
        <v>3</v>
      </c>
      <c r="K13" s="24">
        <v>4</v>
      </c>
      <c r="L13" s="24"/>
      <c r="M13" s="24">
        <v>6</v>
      </c>
      <c r="N13" s="24">
        <v>3</v>
      </c>
      <c r="O13" s="24">
        <v>4</v>
      </c>
      <c r="P13" s="24">
        <v>5</v>
      </c>
      <c r="Q13" s="24">
        <v>6</v>
      </c>
      <c r="R13" s="24">
        <v>7</v>
      </c>
      <c r="S13" s="24">
        <v>8</v>
      </c>
      <c r="T13" s="24"/>
      <c r="U13" s="24"/>
      <c r="V13" s="24"/>
      <c r="W13" s="24">
        <v>25</v>
      </c>
      <c r="X13" s="24"/>
      <c r="Y13" s="24"/>
      <c r="Z13" s="24"/>
      <c r="AA13" s="24"/>
      <c r="AB13" s="24">
        <v>2</v>
      </c>
      <c r="AC13" s="24">
        <v>1952</v>
      </c>
      <c r="AD13" s="358">
        <v>2578</v>
      </c>
      <c r="AE13" s="226"/>
    </row>
    <row r="14" spans="1:31" ht="20.100000000000001" customHeight="1">
      <c r="A14" s="71" t="s">
        <v>224</v>
      </c>
      <c r="B14" s="24">
        <v>2302</v>
      </c>
      <c r="C14" s="73" t="s">
        <v>226</v>
      </c>
      <c r="D14" s="24">
        <v>21</v>
      </c>
      <c r="E14" s="24">
        <v>1</v>
      </c>
      <c r="F14" s="24">
        <v>70</v>
      </c>
      <c r="G14" s="24">
        <v>17</v>
      </c>
      <c r="H14" s="24"/>
      <c r="I14" s="24">
        <v>2</v>
      </c>
      <c r="J14" s="24">
        <v>3</v>
      </c>
      <c r="K14" s="24"/>
      <c r="L14" s="24"/>
      <c r="M14" s="24">
        <v>6</v>
      </c>
      <c r="N14" s="24">
        <v>3</v>
      </c>
      <c r="O14" s="24">
        <v>4</v>
      </c>
      <c r="P14" s="24">
        <v>6</v>
      </c>
      <c r="Q14" s="24">
        <v>8</v>
      </c>
      <c r="R14" s="24"/>
      <c r="S14" s="24"/>
      <c r="T14" s="24"/>
      <c r="U14" s="24"/>
      <c r="V14" s="24"/>
      <c r="W14" s="24">
        <v>25</v>
      </c>
      <c r="X14" s="24"/>
      <c r="Y14" s="24"/>
      <c r="Z14" s="24"/>
      <c r="AA14" s="24"/>
      <c r="AB14" s="24">
        <v>2</v>
      </c>
      <c r="AC14" s="24">
        <v>1966</v>
      </c>
      <c r="AD14" s="359">
        <v>63</v>
      </c>
      <c r="AE14" s="226"/>
    </row>
    <row r="15" spans="1:31" ht="20.100000000000001" customHeight="1">
      <c r="A15" s="55" t="s">
        <v>244</v>
      </c>
      <c r="B15" s="22">
        <v>2501</v>
      </c>
      <c r="C15" s="23" t="s">
        <v>245</v>
      </c>
      <c r="D15" s="22">
        <v>21</v>
      </c>
      <c r="E15" s="22">
        <v>1</v>
      </c>
      <c r="F15" s="24">
        <v>50</v>
      </c>
      <c r="G15" s="24">
        <v>20</v>
      </c>
      <c r="H15" s="22"/>
      <c r="I15" s="22">
        <v>2</v>
      </c>
      <c r="J15" s="22">
        <v>3</v>
      </c>
      <c r="K15" s="22"/>
      <c r="L15" s="22"/>
      <c r="M15" s="22">
        <v>6</v>
      </c>
      <c r="N15" s="22">
        <v>3</v>
      </c>
      <c r="O15" s="22">
        <v>4</v>
      </c>
      <c r="P15" s="22">
        <v>6</v>
      </c>
      <c r="Q15" s="22">
        <v>7</v>
      </c>
      <c r="R15" s="22">
        <v>11</v>
      </c>
      <c r="S15" s="22"/>
      <c r="T15" s="22"/>
      <c r="U15" s="22"/>
      <c r="V15" s="22"/>
      <c r="W15" s="22">
        <v>25</v>
      </c>
      <c r="X15" s="22"/>
      <c r="Y15" s="22"/>
      <c r="Z15" s="22"/>
      <c r="AA15" s="22"/>
      <c r="AB15" s="22">
        <v>2</v>
      </c>
      <c r="AC15" s="22">
        <v>1987</v>
      </c>
      <c r="AD15" s="25">
        <v>28</v>
      </c>
      <c r="AE15" s="44" t="s">
        <v>172</v>
      </c>
    </row>
    <row r="16" spans="1:31" ht="20.100000000000001" customHeight="1">
      <c r="A16" s="55" t="s">
        <v>244</v>
      </c>
      <c r="B16" s="22">
        <v>2504</v>
      </c>
      <c r="C16" s="23" t="s">
        <v>248</v>
      </c>
      <c r="D16" s="22">
        <v>62</v>
      </c>
      <c r="E16" s="22">
        <v>2</v>
      </c>
      <c r="F16" s="24">
        <v>30</v>
      </c>
      <c r="G16" s="24"/>
      <c r="H16" s="22"/>
      <c r="I16" s="22"/>
      <c r="J16" s="22"/>
      <c r="K16" s="191"/>
      <c r="L16" s="22"/>
      <c r="M16" s="22">
        <v>6</v>
      </c>
      <c r="N16" s="22">
        <v>25</v>
      </c>
      <c r="O16" s="22">
        <v>27</v>
      </c>
      <c r="P16" s="22"/>
      <c r="Q16" s="22"/>
      <c r="R16" s="22"/>
      <c r="S16" s="22"/>
      <c r="T16" s="22"/>
      <c r="U16" s="22"/>
      <c r="V16" s="22"/>
      <c r="W16" s="22">
        <v>50</v>
      </c>
      <c r="X16" s="22"/>
      <c r="Y16" s="22"/>
      <c r="Z16" s="22"/>
      <c r="AA16" s="22"/>
      <c r="AB16" s="22">
        <v>2</v>
      </c>
      <c r="AC16" s="22">
        <v>2004</v>
      </c>
      <c r="AD16" s="25">
        <v>5</v>
      </c>
      <c r="AE16" s="26">
        <v>6</v>
      </c>
    </row>
    <row r="17" spans="1:31" ht="20.100000000000001" customHeight="1">
      <c r="A17" s="55" t="s">
        <v>244</v>
      </c>
      <c r="B17" s="22">
        <v>2507</v>
      </c>
      <c r="C17" s="23" t="s">
        <v>251</v>
      </c>
      <c r="D17" s="22">
        <v>63</v>
      </c>
      <c r="E17" s="22">
        <v>2</v>
      </c>
      <c r="F17" s="24">
        <v>50</v>
      </c>
      <c r="G17" s="24"/>
      <c r="H17" s="191"/>
      <c r="I17" s="22"/>
      <c r="J17" s="22"/>
      <c r="K17" s="22">
        <v>4</v>
      </c>
      <c r="L17" s="22"/>
      <c r="M17" s="22"/>
      <c r="N17" s="22">
        <v>27</v>
      </c>
      <c r="O17" s="22"/>
      <c r="P17" s="22"/>
      <c r="Q17" s="22"/>
      <c r="R17" s="22"/>
      <c r="S17" s="22"/>
      <c r="T17" s="22"/>
      <c r="U17" s="22"/>
      <c r="V17" s="22"/>
      <c r="W17" s="22">
        <v>50</v>
      </c>
      <c r="X17" s="22"/>
      <c r="Y17" s="22"/>
      <c r="Z17" s="22"/>
      <c r="AA17" s="22"/>
      <c r="AB17" s="22">
        <v>2</v>
      </c>
      <c r="AC17" s="22">
        <v>2001</v>
      </c>
      <c r="AD17" s="25">
        <v>0.25</v>
      </c>
      <c r="AE17" s="26">
        <v>1</v>
      </c>
    </row>
    <row r="18" spans="1:31" ht="20.100000000000001" customHeight="1">
      <c r="A18" s="55" t="s">
        <v>258</v>
      </c>
      <c r="B18" s="22">
        <v>2701</v>
      </c>
      <c r="C18" s="23" t="s">
        <v>259</v>
      </c>
      <c r="D18" s="22">
        <v>21</v>
      </c>
      <c r="E18" s="22">
        <v>3</v>
      </c>
      <c r="F18" s="24">
        <v>50</v>
      </c>
      <c r="G18" s="24"/>
      <c r="H18" s="22"/>
      <c r="I18" s="22"/>
      <c r="J18" s="22">
        <v>3</v>
      </c>
      <c r="K18" s="22"/>
      <c r="L18" s="22">
        <v>5</v>
      </c>
      <c r="M18" s="22">
        <v>6</v>
      </c>
      <c r="N18" s="22">
        <v>3</v>
      </c>
      <c r="O18" s="22">
        <v>4</v>
      </c>
      <c r="P18" s="22">
        <v>6</v>
      </c>
      <c r="Q18" s="22">
        <v>7</v>
      </c>
      <c r="R18" s="22">
        <v>9</v>
      </c>
      <c r="S18" s="22">
        <v>22</v>
      </c>
      <c r="T18" s="22">
        <v>27</v>
      </c>
      <c r="U18" s="22"/>
      <c r="V18" s="22"/>
      <c r="W18" s="22">
        <v>25</v>
      </c>
      <c r="X18" s="22">
        <v>50</v>
      </c>
      <c r="Y18" s="22"/>
      <c r="Z18" s="22"/>
      <c r="AA18" s="22"/>
      <c r="AB18" s="22">
        <v>2</v>
      </c>
      <c r="AC18" s="22">
        <v>2008</v>
      </c>
      <c r="AD18" s="77">
        <v>13</v>
      </c>
      <c r="AE18" s="78">
        <v>16</v>
      </c>
    </row>
    <row r="19" spans="1:31" ht="20.100000000000001" customHeight="1" thickBot="1">
      <c r="A19" s="324" t="s">
        <v>281</v>
      </c>
      <c r="B19" s="16">
        <v>3212</v>
      </c>
      <c r="C19" s="17" t="s">
        <v>293</v>
      </c>
      <c r="D19" s="18">
        <v>11</v>
      </c>
      <c r="E19" s="16">
        <v>2</v>
      </c>
      <c r="F19" s="16">
        <v>100</v>
      </c>
      <c r="G19" s="16">
        <v>50</v>
      </c>
      <c r="H19" s="16">
        <v>1</v>
      </c>
      <c r="I19" s="16"/>
      <c r="J19" s="16"/>
      <c r="K19" s="16"/>
      <c r="L19" s="16"/>
      <c r="M19" s="16"/>
      <c r="N19" s="16">
        <v>21</v>
      </c>
      <c r="O19" s="16">
        <v>22</v>
      </c>
      <c r="P19" s="16"/>
      <c r="Q19" s="16"/>
      <c r="R19" s="16"/>
      <c r="S19" s="16"/>
      <c r="T19" s="16"/>
      <c r="U19" s="16"/>
      <c r="V19" s="16"/>
      <c r="W19" s="16">
        <v>30</v>
      </c>
      <c r="X19" s="16"/>
      <c r="Y19" s="16"/>
      <c r="Z19" s="16"/>
      <c r="AA19" s="16"/>
      <c r="AB19" s="2">
        <v>2</v>
      </c>
      <c r="AC19" s="16">
        <v>1999</v>
      </c>
      <c r="AD19" s="350">
        <v>28</v>
      </c>
      <c r="AE19" s="147">
        <v>15</v>
      </c>
    </row>
  </sheetData>
  <sortState ref="A4:AE250">
    <sortCondition ref="AB4:AB250"/>
    <sortCondition ref="B4:B250"/>
  </sortState>
  <mergeCells count="14">
    <mergeCell ref="AB2:AB3"/>
    <mergeCell ref="AC2:AC3"/>
    <mergeCell ref="AD2:AD3"/>
    <mergeCell ref="AE2:AE3"/>
    <mergeCell ref="A1:AA1"/>
    <mergeCell ref="A2:A3"/>
    <mergeCell ref="B2:B3"/>
    <mergeCell ref="C2:C3"/>
    <mergeCell ref="D2:D3"/>
    <mergeCell ref="E2:E3"/>
    <mergeCell ref="F2:G2"/>
    <mergeCell ref="H2:M3"/>
    <mergeCell ref="N2:V3"/>
    <mergeCell ref="W2:AA3"/>
  </mergeCells>
  <phoneticPr fontId="4"/>
  <pageMargins left="0.23622047244094491" right="0.23622047244094491" top="0" bottom="0" header="0.31496062992125984" footer="0.31496062992125984"/>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E14"/>
  <sheetViews>
    <sheetView showGridLines="0" zoomScaleNormal="100" workbookViewId="0">
      <selection activeCell="G8" sqref="G8"/>
    </sheetView>
  </sheetViews>
  <sheetFormatPr defaultRowHeight="13.5"/>
  <cols>
    <col min="1" max="1" width="10.75" customWidth="1"/>
    <col min="2" max="2" width="26.5" customWidth="1"/>
    <col min="3" max="3" width="10.25" customWidth="1"/>
    <col min="4" max="4" width="24" customWidth="1"/>
  </cols>
  <sheetData>
    <row r="2" spans="1:5" ht="24" customHeight="1" thickBot="1">
      <c r="A2" s="809" t="s">
        <v>467</v>
      </c>
      <c r="B2" s="809"/>
      <c r="C2" s="809"/>
      <c r="D2" s="809"/>
    </row>
    <row r="3" spans="1:5" ht="20.25" customHeight="1" thickBot="1">
      <c r="A3" s="366" t="s">
        <v>2</v>
      </c>
      <c r="B3" s="367" t="s">
        <v>405</v>
      </c>
      <c r="C3" s="375" t="s">
        <v>7</v>
      </c>
      <c r="D3" s="368" t="s">
        <v>9</v>
      </c>
    </row>
    <row r="4" spans="1:5" ht="20.100000000000001" customHeight="1">
      <c r="A4" s="376">
        <v>1303</v>
      </c>
      <c r="B4" s="164" t="s">
        <v>470</v>
      </c>
      <c r="C4" s="31"/>
      <c r="D4" s="370" t="s">
        <v>466</v>
      </c>
    </row>
    <row r="5" spans="1:5" ht="20.100000000000001" customHeight="1" thickBot="1">
      <c r="A5" s="363" t="s">
        <v>94</v>
      </c>
      <c r="B5" s="585" t="s">
        <v>473</v>
      </c>
      <c r="C5" s="348"/>
      <c r="D5" s="377" t="s">
        <v>466</v>
      </c>
    </row>
    <row r="6" spans="1:5" ht="20.100000000000001" customHeight="1">
      <c r="A6" s="635"/>
      <c r="B6" s="373"/>
      <c r="C6" s="374"/>
      <c r="D6" s="360"/>
    </row>
    <row r="7" spans="1:5" ht="20.100000000000001" customHeight="1" thickBot="1">
      <c r="A7" s="903" t="s">
        <v>468</v>
      </c>
      <c r="B7" s="903"/>
      <c r="C7" s="903"/>
      <c r="D7" s="903"/>
      <c r="E7" s="212"/>
    </row>
    <row r="8" spans="1:5" ht="20.100000000000001" customHeight="1" thickBot="1">
      <c r="A8" s="366" t="s">
        <v>2</v>
      </c>
      <c r="B8" s="367" t="s">
        <v>405</v>
      </c>
      <c r="C8" s="367" t="s">
        <v>7</v>
      </c>
      <c r="D8" s="368" t="s">
        <v>9</v>
      </c>
      <c r="E8" s="212"/>
    </row>
    <row r="9" spans="1:5" ht="20.100000000000001" customHeight="1">
      <c r="A9" s="369" t="s">
        <v>94</v>
      </c>
      <c r="B9" s="634" t="s">
        <v>473</v>
      </c>
      <c r="C9" s="123"/>
      <c r="D9" s="370" t="s">
        <v>466</v>
      </c>
    </row>
    <row r="10" spans="1:5" ht="15.75">
      <c r="A10" s="371" t="s">
        <v>409</v>
      </c>
      <c r="B10" s="23" t="s">
        <v>469</v>
      </c>
      <c r="C10" s="163" t="s">
        <v>465</v>
      </c>
      <c r="D10" s="372" t="s">
        <v>466</v>
      </c>
    </row>
    <row r="11" spans="1:5" ht="15">
      <c r="A11" s="361" t="s">
        <v>96</v>
      </c>
      <c r="B11" s="117" t="s">
        <v>469</v>
      </c>
      <c r="C11" s="119" t="s">
        <v>465</v>
      </c>
      <c r="D11" s="372" t="s">
        <v>466</v>
      </c>
    </row>
    <row r="12" spans="1:5" ht="15.75">
      <c r="A12" s="362">
        <v>1510</v>
      </c>
      <c r="B12" s="73" t="s">
        <v>469</v>
      </c>
      <c r="C12" s="24" t="s">
        <v>465</v>
      </c>
      <c r="D12" s="372" t="s">
        <v>466</v>
      </c>
    </row>
    <row r="13" spans="1:5" ht="15.75">
      <c r="A13" s="57">
        <v>1703</v>
      </c>
      <c r="B13" s="23" t="s">
        <v>471</v>
      </c>
      <c r="C13" s="22" t="s">
        <v>465</v>
      </c>
      <c r="D13" s="372" t="s">
        <v>466</v>
      </c>
    </row>
    <row r="14" spans="1:5" ht="16.5" thickBot="1">
      <c r="A14" s="364">
        <v>4511</v>
      </c>
      <c r="B14" s="583" t="s">
        <v>472</v>
      </c>
      <c r="C14" s="349" t="s">
        <v>465</v>
      </c>
      <c r="D14" s="365" t="s">
        <v>466</v>
      </c>
    </row>
  </sheetData>
  <sortState ref="A4:E9">
    <sortCondition ref="A4:A9"/>
  </sortState>
  <mergeCells count="2">
    <mergeCell ref="A7:D7"/>
    <mergeCell ref="A2:D2"/>
  </mergeCells>
  <phoneticPr fontId="4"/>
  <pageMargins left="0.23622047244094491" right="0.23622047244094491" top="0" bottom="0" header="0.31496062992125984" footer="0.31496062992125984"/>
  <pageSetup paperSize="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50"/>
  <sheetViews>
    <sheetView showGridLines="0" zoomScaleNormal="100" workbookViewId="0">
      <selection activeCell="G17" sqref="G17"/>
    </sheetView>
  </sheetViews>
  <sheetFormatPr defaultRowHeight="13.5"/>
  <cols>
    <col min="3" max="3" width="57.125" bestFit="1" customWidth="1"/>
    <col min="7" max="7" width="13.125" bestFit="1" customWidth="1"/>
    <col min="9" max="9" width="7.5" customWidth="1"/>
    <col min="12" max="12" width="10.875" bestFit="1" customWidth="1"/>
  </cols>
  <sheetData>
    <row r="1" spans="1:14" ht="50.25" customHeight="1" thickBot="1">
      <c r="A1" s="904" t="s">
        <v>0</v>
      </c>
      <c r="B1" s="904"/>
      <c r="C1" s="904"/>
      <c r="D1" s="904"/>
      <c r="E1" s="904"/>
      <c r="F1" s="378"/>
    </row>
    <row r="2" spans="1:14" ht="14.25" thickBot="1">
      <c r="A2" s="810" t="s">
        <v>1</v>
      </c>
      <c r="B2" s="812" t="s">
        <v>474</v>
      </c>
      <c r="C2" s="814" t="s">
        <v>3</v>
      </c>
      <c r="D2" s="812" t="s">
        <v>475</v>
      </c>
      <c r="E2" s="905" t="s">
        <v>476</v>
      </c>
      <c r="F2" s="212"/>
    </row>
    <row r="3" spans="1:14" ht="15.75" thickBot="1">
      <c r="A3" s="811"/>
      <c r="B3" s="813"/>
      <c r="C3" s="815"/>
      <c r="D3" s="816"/>
      <c r="E3" s="906"/>
      <c r="G3" s="379"/>
      <c r="H3" s="380" t="s">
        <v>477</v>
      </c>
      <c r="I3" s="352" t="s">
        <v>478</v>
      </c>
    </row>
    <row r="4" spans="1:14" ht="15.75">
      <c r="A4" s="325" t="s">
        <v>16</v>
      </c>
      <c r="B4" s="28" t="s">
        <v>17</v>
      </c>
      <c r="C4" s="29" t="s">
        <v>18</v>
      </c>
      <c r="D4" s="31">
        <v>14</v>
      </c>
      <c r="E4" s="326">
        <v>2</v>
      </c>
      <c r="G4" s="401" t="s">
        <v>479</v>
      </c>
      <c r="H4" s="402">
        <f>COUNTIF(E4:E250,1)</f>
        <v>115</v>
      </c>
      <c r="I4" s="403">
        <v>0.46</v>
      </c>
      <c r="K4" s="382"/>
      <c r="L4" s="383"/>
      <c r="M4" s="212"/>
      <c r="N4" s="212"/>
    </row>
    <row r="5" spans="1:14" ht="15.75">
      <c r="A5" s="227" t="s">
        <v>19</v>
      </c>
      <c r="B5" s="28">
        <v>201</v>
      </c>
      <c r="C5" s="228" t="s">
        <v>20</v>
      </c>
      <c r="D5" s="22">
        <v>12</v>
      </c>
      <c r="E5" s="329">
        <v>2</v>
      </c>
      <c r="G5" s="384" t="s">
        <v>480</v>
      </c>
      <c r="H5" s="60">
        <f>COUNTIF(E4:E250,2)</f>
        <v>88</v>
      </c>
      <c r="I5" s="381">
        <f>H5/$H$7</f>
        <v>0.35627530364372467</v>
      </c>
      <c r="K5" s="382"/>
      <c r="L5" s="383"/>
      <c r="M5" s="212"/>
      <c r="N5" s="212"/>
    </row>
    <row r="6" spans="1:14" ht="16.5" thickBot="1">
      <c r="A6" s="227" t="s">
        <v>19</v>
      </c>
      <c r="B6" s="28">
        <v>202</v>
      </c>
      <c r="C6" s="228" t="s">
        <v>21</v>
      </c>
      <c r="D6" s="22">
        <v>12</v>
      </c>
      <c r="E6" s="329">
        <v>2</v>
      </c>
      <c r="G6" s="385" t="s">
        <v>481</v>
      </c>
      <c r="H6" s="63">
        <f>COUNTIF(E4:E250,3)</f>
        <v>44</v>
      </c>
      <c r="I6" s="404">
        <f>H6/$H$7</f>
        <v>0.17813765182186234</v>
      </c>
      <c r="K6" s="382"/>
      <c r="L6" s="383"/>
      <c r="M6" s="212"/>
      <c r="N6" s="212"/>
    </row>
    <row r="7" spans="1:14" ht="16.5" thickBot="1">
      <c r="A7" s="227" t="s">
        <v>22</v>
      </c>
      <c r="B7" s="330" t="s">
        <v>23</v>
      </c>
      <c r="C7" s="228" t="s">
        <v>24</v>
      </c>
      <c r="D7" s="22">
        <v>11</v>
      </c>
      <c r="E7" s="329">
        <v>2</v>
      </c>
      <c r="G7" s="386" t="s">
        <v>482</v>
      </c>
      <c r="H7" s="387">
        <f>SUM(H4:H6)</f>
        <v>247</v>
      </c>
      <c r="I7" s="388">
        <v>1</v>
      </c>
      <c r="K7" s="400"/>
      <c r="L7" s="383"/>
      <c r="M7" s="212"/>
      <c r="N7" s="212"/>
    </row>
    <row r="8" spans="1:14" ht="15.75">
      <c r="A8" s="227" t="s">
        <v>22</v>
      </c>
      <c r="B8" s="330" t="s">
        <v>25</v>
      </c>
      <c r="C8" s="228" t="s">
        <v>26</v>
      </c>
      <c r="D8" s="22">
        <v>37</v>
      </c>
      <c r="E8" s="329">
        <v>1</v>
      </c>
    </row>
    <row r="9" spans="1:14" ht="15.75">
      <c r="A9" s="227" t="s">
        <v>22</v>
      </c>
      <c r="B9" s="330" t="s">
        <v>28</v>
      </c>
      <c r="C9" s="228" t="s">
        <v>29</v>
      </c>
      <c r="D9" s="22">
        <v>21</v>
      </c>
      <c r="E9" s="329">
        <v>1</v>
      </c>
    </row>
    <row r="10" spans="1:14" ht="15.75">
      <c r="A10" s="35" t="s">
        <v>30</v>
      </c>
      <c r="B10" s="36" t="s">
        <v>517</v>
      </c>
      <c r="C10" s="43" t="s">
        <v>32</v>
      </c>
      <c r="D10" s="38">
        <v>51</v>
      </c>
      <c r="E10" s="390">
        <v>2</v>
      </c>
    </row>
    <row r="11" spans="1:14" ht="15.75">
      <c r="A11" s="35" t="s">
        <v>30</v>
      </c>
      <c r="B11" s="36" t="s">
        <v>518</v>
      </c>
      <c r="C11" s="43" t="s">
        <v>483</v>
      </c>
      <c r="D11" s="38">
        <v>51</v>
      </c>
      <c r="E11" s="391">
        <v>2</v>
      </c>
    </row>
    <row r="12" spans="1:14" ht="15.75">
      <c r="A12" s="35" t="s">
        <v>30</v>
      </c>
      <c r="B12" s="36" t="s">
        <v>37</v>
      </c>
      <c r="C12" s="43" t="s">
        <v>38</v>
      </c>
      <c r="D12" s="38">
        <v>21</v>
      </c>
      <c r="E12" s="390">
        <v>1</v>
      </c>
    </row>
    <row r="13" spans="1:14" ht="15.75">
      <c r="A13" s="35" t="s">
        <v>30</v>
      </c>
      <c r="B13" s="36" t="s">
        <v>40</v>
      </c>
      <c r="C13" s="43" t="s">
        <v>41</v>
      </c>
      <c r="D13" s="38">
        <v>41</v>
      </c>
      <c r="E13" s="390">
        <v>3</v>
      </c>
    </row>
    <row r="14" spans="1:14" ht="15.75">
      <c r="A14" s="35" t="s">
        <v>30</v>
      </c>
      <c r="B14" s="36" t="s">
        <v>42</v>
      </c>
      <c r="C14" s="43" t="s">
        <v>43</v>
      </c>
      <c r="D14" s="38">
        <v>42</v>
      </c>
      <c r="E14" s="390">
        <v>2</v>
      </c>
    </row>
    <row r="15" spans="1:14" ht="15.75">
      <c r="A15" s="35" t="s">
        <v>30</v>
      </c>
      <c r="B15" s="36" t="s">
        <v>44</v>
      </c>
      <c r="C15" s="43" t="s">
        <v>484</v>
      </c>
      <c r="D15" s="38">
        <v>14</v>
      </c>
      <c r="E15" s="390">
        <v>2</v>
      </c>
    </row>
    <row r="16" spans="1:14" ht="15.75">
      <c r="A16" s="35" t="s">
        <v>30</v>
      </c>
      <c r="B16" s="36" t="s">
        <v>47</v>
      </c>
      <c r="C16" s="43" t="s">
        <v>485</v>
      </c>
      <c r="D16" s="38">
        <v>71</v>
      </c>
      <c r="E16" s="390">
        <v>2</v>
      </c>
    </row>
    <row r="17" spans="1:5" ht="15.75">
      <c r="A17" s="35" t="s">
        <v>30</v>
      </c>
      <c r="B17" s="36" t="s">
        <v>49</v>
      </c>
      <c r="C17" s="228" t="s">
        <v>486</v>
      </c>
      <c r="D17" s="38">
        <v>51</v>
      </c>
      <c r="E17" s="391">
        <v>2</v>
      </c>
    </row>
    <row r="18" spans="1:5" ht="15.75">
      <c r="A18" s="227" t="s">
        <v>52</v>
      </c>
      <c r="B18" s="39" t="s">
        <v>53</v>
      </c>
      <c r="C18" s="228" t="s">
        <v>54</v>
      </c>
      <c r="D18" s="22">
        <v>37</v>
      </c>
      <c r="E18" s="329">
        <v>1</v>
      </c>
    </row>
    <row r="19" spans="1:5" ht="15.75">
      <c r="A19" s="227" t="s">
        <v>52</v>
      </c>
      <c r="B19" s="39" t="s">
        <v>55</v>
      </c>
      <c r="C19" s="228" t="s">
        <v>56</v>
      </c>
      <c r="D19" s="22">
        <v>37</v>
      </c>
      <c r="E19" s="329">
        <v>1</v>
      </c>
    </row>
    <row r="20" spans="1:5" ht="15.75">
      <c r="A20" s="227" t="s">
        <v>52</v>
      </c>
      <c r="B20" s="39" t="s">
        <v>57</v>
      </c>
      <c r="C20" s="117" t="s">
        <v>58</v>
      </c>
      <c r="D20" s="22">
        <v>22</v>
      </c>
      <c r="E20" s="329">
        <v>1</v>
      </c>
    </row>
    <row r="21" spans="1:5" ht="15.75">
      <c r="A21" s="227" t="s">
        <v>52</v>
      </c>
      <c r="B21" s="39" t="s">
        <v>59</v>
      </c>
      <c r="C21" s="228" t="s">
        <v>60</v>
      </c>
      <c r="D21" s="22">
        <v>22</v>
      </c>
      <c r="E21" s="329">
        <v>3</v>
      </c>
    </row>
    <row r="22" spans="1:5" ht="15.75">
      <c r="A22" s="227" t="s">
        <v>52</v>
      </c>
      <c r="B22" s="39" t="s">
        <v>61</v>
      </c>
      <c r="C22" s="228" t="s">
        <v>62</v>
      </c>
      <c r="D22" s="22">
        <v>33</v>
      </c>
      <c r="E22" s="329">
        <v>1</v>
      </c>
    </row>
    <row r="23" spans="1:5" ht="15.75">
      <c r="A23" s="152" t="s">
        <v>63</v>
      </c>
      <c r="B23" s="36" t="s">
        <v>519</v>
      </c>
      <c r="C23" s="43" t="s">
        <v>65</v>
      </c>
      <c r="D23" s="24">
        <v>33</v>
      </c>
      <c r="E23" s="392">
        <v>2</v>
      </c>
    </row>
    <row r="24" spans="1:5" ht="15.75">
      <c r="A24" s="152" t="s">
        <v>63</v>
      </c>
      <c r="B24" s="36" t="s">
        <v>520</v>
      </c>
      <c r="C24" s="43" t="s">
        <v>67</v>
      </c>
      <c r="D24" s="24">
        <v>22</v>
      </c>
      <c r="E24" s="390">
        <v>2</v>
      </c>
    </row>
    <row r="25" spans="1:5" ht="15.75">
      <c r="A25" s="152" t="s">
        <v>63</v>
      </c>
      <c r="B25" s="36" t="s">
        <v>68</v>
      </c>
      <c r="C25" s="43" t="s">
        <v>69</v>
      </c>
      <c r="D25" s="24">
        <v>25</v>
      </c>
      <c r="E25" s="392">
        <v>1</v>
      </c>
    </row>
    <row r="26" spans="1:5" ht="15.75">
      <c r="A26" s="152" t="s">
        <v>63</v>
      </c>
      <c r="B26" s="36" t="s">
        <v>70</v>
      </c>
      <c r="C26" s="43" t="s">
        <v>71</v>
      </c>
      <c r="D26" s="24">
        <v>11</v>
      </c>
      <c r="E26" s="392">
        <v>2</v>
      </c>
    </row>
    <row r="27" spans="1:5" ht="15.75">
      <c r="A27" s="152" t="s">
        <v>63</v>
      </c>
      <c r="B27" s="36" t="s">
        <v>72</v>
      </c>
      <c r="C27" s="43" t="s">
        <v>73</v>
      </c>
      <c r="D27" s="24">
        <v>51</v>
      </c>
      <c r="E27" s="392">
        <v>2</v>
      </c>
    </row>
    <row r="28" spans="1:5" ht="15.75">
      <c r="A28" s="227" t="s">
        <v>75</v>
      </c>
      <c r="B28" s="330" t="s">
        <v>521</v>
      </c>
      <c r="C28" s="228" t="s">
        <v>77</v>
      </c>
      <c r="D28" s="22">
        <v>21</v>
      </c>
      <c r="E28" s="329">
        <v>1</v>
      </c>
    </row>
    <row r="29" spans="1:5" ht="15.75">
      <c r="A29" s="227" t="s">
        <v>75</v>
      </c>
      <c r="B29" s="330" t="s">
        <v>522</v>
      </c>
      <c r="C29" s="228" t="s">
        <v>79</v>
      </c>
      <c r="D29" s="22">
        <v>11</v>
      </c>
      <c r="E29" s="329">
        <v>2</v>
      </c>
    </row>
    <row r="30" spans="1:5" ht="15.75">
      <c r="A30" s="227" t="s">
        <v>75</v>
      </c>
      <c r="B30" s="330" t="s">
        <v>80</v>
      </c>
      <c r="C30" s="228" t="s">
        <v>81</v>
      </c>
      <c r="D30" s="22">
        <v>42</v>
      </c>
      <c r="E30" s="329">
        <v>3</v>
      </c>
    </row>
    <row r="31" spans="1:5" ht="15.75">
      <c r="A31" s="152" t="s">
        <v>82</v>
      </c>
      <c r="B31" s="332" t="s">
        <v>523</v>
      </c>
      <c r="C31" s="43" t="s">
        <v>84</v>
      </c>
      <c r="D31" s="119">
        <v>42</v>
      </c>
      <c r="E31" s="393">
        <v>2</v>
      </c>
    </row>
    <row r="32" spans="1:5" ht="15.75">
      <c r="A32" s="152" t="s">
        <v>85</v>
      </c>
      <c r="B32" s="332" t="s">
        <v>524</v>
      </c>
      <c r="C32" s="43" t="s">
        <v>87</v>
      </c>
      <c r="D32" s="109">
        <v>21</v>
      </c>
      <c r="E32" s="394">
        <v>1</v>
      </c>
    </row>
    <row r="33" spans="1:5" ht="15.75">
      <c r="A33" s="152" t="s">
        <v>85</v>
      </c>
      <c r="B33" s="332" t="s">
        <v>88</v>
      </c>
      <c r="C33" s="43" t="s">
        <v>89</v>
      </c>
      <c r="D33" s="109">
        <v>21</v>
      </c>
      <c r="E33" s="394">
        <v>1</v>
      </c>
    </row>
    <row r="34" spans="1:5" ht="15.75">
      <c r="A34" s="152" t="s">
        <v>85</v>
      </c>
      <c r="B34" s="332" t="s">
        <v>90</v>
      </c>
      <c r="C34" s="43" t="s">
        <v>91</v>
      </c>
      <c r="D34" s="109">
        <v>11</v>
      </c>
      <c r="E34" s="394">
        <v>2</v>
      </c>
    </row>
    <row r="35" spans="1:5" ht="15.75">
      <c r="A35" s="152" t="s">
        <v>85</v>
      </c>
      <c r="B35" s="332" t="s">
        <v>92</v>
      </c>
      <c r="C35" s="43" t="s">
        <v>93</v>
      </c>
      <c r="D35" s="109">
        <v>11</v>
      </c>
      <c r="E35" s="394">
        <v>2</v>
      </c>
    </row>
    <row r="36" spans="1:5" ht="15.75">
      <c r="A36" s="152" t="s">
        <v>82</v>
      </c>
      <c r="B36" s="332" t="s">
        <v>94</v>
      </c>
      <c r="C36" s="43" t="s">
        <v>95</v>
      </c>
      <c r="D36" s="119">
        <v>62</v>
      </c>
      <c r="E36" s="393">
        <v>3</v>
      </c>
    </row>
    <row r="37" spans="1:5" ht="15.75">
      <c r="A37" s="152" t="s">
        <v>82</v>
      </c>
      <c r="B37" s="332" t="s">
        <v>96</v>
      </c>
      <c r="C37" s="43" t="s">
        <v>97</v>
      </c>
      <c r="D37" s="119">
        <v>12</v>
      </c>
      <c r="E37" s="393">
        <v>2</v>
      </c>
    </row>
    <row r="38" spans="1:5" ht="15.75">
      <c r="A38" s="152" t="s">
        <v>85</v>
      </c>
      <c r="B38" s="332" t="s">
        <v>98</v>
      </c>
      <c r="C38" s="228" t="s">
        <v>487</v>
      </c>
      <c r="D38" s="109">
        <v>61</v>
      </c>
      <c r="E38" s="394">
        <v>2</v>
      </c>
    </row>
    <row r="39" spans="1:5" ht="15.75">
      <c r="A39" s="152" t="s">
        <v>82</v>
      </c>
      <c r="B39" s="332" t="s">
        <v>100</v>
      </c>
      <c r="C39" s="228" t="s">
        <v>101</v>
      </c>
      <c r="D39" s="109">
        <v>54</v>
      </c>
      <c r="E39" s="394">
        <v>1</v>
      </c>
    </row>
    <row r="40" spans="1:5" ht="15.75">
      <c r="A40" s="152" t="s">
        <v>82</v>
      </c>
      <c r="B40" s="332" t="s">
        <v>102</v>
      </c>
      <c r="C40" s="228" t="s">
        <v>103</v>
      </c>
      <c r="D40" s="109">
        <v>22</v>
      </c>
      <c r="E40" s="394">
        <v>1</v>
      </c>
    </row>
    <row r="41" spans="1:5" ht="15.75">
      <c r="A41" s="152" t="s">
        <v>85</v>
      </c>
      <c r="B41" s="332" t="s">
        <v>104</v>
      </c>
      <c r="C41" s="228" t="s">
        <v>105</v>
      </c>
      <c r="D41" s="109">
        <v>15</v>
      </c>
      <c r="E41" s="394">
        <v>2</v>
      </c>
    </row>
    <row r="42" spans="1:5" ht="15.75">
      <c r="A42" s="152" t="s">
        <v>85</v>
      </c>
      <c r="B42" s="332" t="s">
        <v>106</v>
      </c>
      <c r="C42" s="43" t="s">
        <v>488</v>
      </c>
      <c r="D42" s="109">
        <v>42</v>
      </c>
      <c r="E42" s="394">
        <v>2</v>
      </c>
    </row>
    <row r="43" spans="1:5" ht="15.75">
      <c r="A43" s="152" t="s">
        <v>85</v>
      </c>
      <c r="B43" s="332" t="s">
        <v>108</v>
      </c>
      <c r="C43" s="43" t="s">
        <v>109</v>
      </c>
      <c r="D43" s="109">
        <v>12</v>
      </c>
      <c r="E43" s="394">
        <v>3</v>
      </c>
    </row>
    <row r="44" spans="1:5" ht="15.75">
      <c r="A44" s="152" t="s">
        <v>110</v>
      </c>
      <c r="B44" s="332" t="s">
        <v>111</v>
      </c>
      <c r="C44" s="43" t="s">
        <v>489</v>
      </c>
      <c r="D44" s="24">
        <v>21</v>
      </c>
      <c r="E44" s="392">
        <v>1</v>
      </c>
    </row>
    <row r="45" spans="1:5" ht="15.75">
      <c r="A45" s="152" t="s">
        <v>110</v>
      </c>
      <c r="B45" s="332" t="s">
        <v>113</v>
      </c>
      <c r="C45" s="43" t="s">
        <v>114</v>
      </c>
      <c r="D45" s="24">
        <v>11</v>
      </c>
      <c r="E45" s="392">
        <v>2</v>
      </c>
    </row>
    <row r="46" spans="1:5" ht="15.75">
      <c r="A46" s="152" t="s">
        <v>110</v>
      </c>
      <c r="B46" s="332" t="s">
        <v>525</v>
      </c>
      <c r="C46" s="43" t="s">
        <v>490</v>
      </c>
      <c r="D46" s="24">
        <v>11</v>
      </c>
      <c r="E46" s="392">
        <v>2</v>
      </c>
    </row>
    <row r="47" spans="1:5" ht="15.75">
      <c r="A47" s="152" t="s">
        <v>117</v>
      </c>
      <c r="B47" s="332">
        <v>1001</v>
      </c>
      <c r="C47" s="43" t="s">
        <v>491</v>
      </c>
      <c r="D47" s="39">
        <v>21</v>
      </c>
      <c r="E47" s="391">
        <v>3</v>
      </c>
    </row>
    <row r="48" spans="1:5" ht="15.75">
      <c r="A48" s="227" t="s">
        <v>117</v>
      </c>
      <c r="B48" s="39">
        <v>1002</v>
      </c>
      <c r="C48" s="228" t="s">
        <v>119</v>
      </c>
      <c r="D48" s="22">
        <v>26</v>
      </c>
      <c r="E48" s="329">
        <v>3</v>
      </c>
    </row>
    <row r="49" spans="1:5" ht="15.75">
      <c r="A49" s="152" t="s">
        <v>117</v>
      </c>
      <c r="B49" s="38">
        <v>1003</v>
      </c>
      <c r="C49" s="43" t="s">
        <v>120</v>
      </c>
      <c r="D49" s="22">
        <v>33</v>
      </c>
      <c r="E49" s="329">
        <v>3</v>
      </c>
    </row>
    <row r="50" spans="1:5" ht="15.75">
      <c r="A50" s="152" t="s">
        <v>117</v>
      </c>
      <c r="B50" s="38">
        <v>1004</v>
      </c>
      <c r="C50" s="43" t="s">
        <v>492</v>
      </c>
      <c r="D50" s="39">
        <v>36</v>
      </c>
      <c r="E50" s="391">
        <v>3</v>
      </c>
    </row>
    <row r="51" spans="1:5" ht="15.75">
      <c r="A51" s="227" t="s">
        <v>123</v>
      </c>
      <c r="B51" s="39">
        <v>1101</v>
      </c>
      <c r="C51" s="228" t="s">
        <v>124</v>
      </c>
      <c r="D51" s="22">
        <v>63</v>
      </c>
      <c r="E51" s="329">
        <v>1</v>
      </c>
    </row>
    <row r="52" spans="1:5" ht="15.75">
      <c r="A52" s="227" t="s">
        <v>123</v>
      </c>
      <c r="B52" s="39">
        <v>1102</v>
      </c>
      <c r="C52" s="228" t="s">
        <v>125</v>
      </c>
      <c r="D52" s="22">
        <v>21</v>
      </c>
      <c r="E52" s="329">
        <v>1</v>
      </c>
    </row>
    <row r="53" spans="1:5" ht="15.75">
      <c r="A53" s="227" t="s">
        <v>123</v>
      </c>
      <c r="B53" s="39">
        <v>1103</v>
      </c>
      <c r="C53" s="228" t="s">
        <v>126</v>
      </c>
      <c r="D53" s="22">
        <v>11</v>
      </c>
      <c r="E53" s="329">
        <v>2</v>
      </c>
    </row>
    <row r="54" spans="1:5" ht="15.75">
      <c r="A54" s="227" t="s">
        <v>123</v>
      </c>
      <c r="B54" s="39">
        <v>1104</v>
      </c>
      <c r="C54" s="228" t="s">
        <v>127</v>
      </c>
      <c r="D54" s="22">
        <v>31</v>
      </c>
      <c r="E54" s="329">
        <v>1</v>
      </c>
    </row>
    <row r="55" spans="1:5" ht="15.75">
      <c r="A55" s="227" t="s">
        <v>128</v>
      </c>
      <c r="B55" s="39">
        <v>1201</v>
      </c>
      <c r="C55" s="228" t="s">
        <v>129</v>
      </c>
      <c r="D55" s="22">
        <v>33</v>
      </c>
      <c r="E55" s="329">
        <v>3</v>
      </c>
    </row>
    <row r="56" spans="1:5" ht="15.75">
      <c r="A56" s="227" t="s">
        <v>128</v>
      </c>
      <c r="B56" s="39">
        <v>1202</v>
      </c>
      <c r="C56" s="228" t="s">
        <v>130</v>
      </c>
      <c r="D56" s="22">
        <v>31</v>
      </c>
      <c r="E56" s="329">
        <v>3</v>
      </c>
    </row>
    <row r="57" spans="1:5" ht="15.75">
      <c r="A57" s="227" t="s">
        <v>131</v>
      </c>
      <c r="B57" s="39">
        <v>1301</v>
      </c>
      <c r="C57" s="228" t="s">
        <v>132</v>
      </c>
      <c r="D57" s="22">
        <v>21</v>
      </c>
      <c r="E57" s="329">
        <v>3</v>
      </c>
    </row>
    <row r="58" spans="1:5" ht="15.75">
      <c r="A58" s="227" t="s">
        <v>526</v>
      </c>
      <c r="B58" s="39">
        <v>1302</v>
      </c>
      <c r="C58" s="228" t="s">
        <v>134</v>
      </c>
      <c r="D58" s="22">
        <v>24</v>
      </c>
      <c r="E58" s="329">
        <v>3</v>
      </c>
    </row>
    <row r="59" spans="1:5" ht="15.75">
      <c r="A59" s="152" t="s">
        <v>526</v>
      </c>
      <c r="B59" s="38">
        <v>1303</v>
      </c>
      <c r="C59" s="43" t="s">
        <v>136</v>
      </c>
      <c r="D59" s="22">
        <v>24</v>
      </c>
      <c r="E59" s="329">
        <v>1</v>
      </c>
    </row>
    <row r="60" spans="1:5" ht="15.75">
      <c r="A60" s="227" t="s">
        <v>137</v>
      </c>
      <c r="B60" s="39">
        <v>1401</v>
      </c>
      <c r="C60" s="228" t="s">
        <v>493</v>
      </c>
      <c r="D60" s="24">
        <v>21</v>
      </c>
      <c r="E60" s="392">
        <v>1</v>
      </c>
    </row>
    <row r="61" spans="1:5" ht="15.75">
      <c r="A61" s="152" t="s">
        <v>137</v>
      </c>
      <c r="B61" s="38">
        <v>1402</v>
      </c>
      <c r="C61" s="43" t="s">
        <v>494</v>
      </c>
      <c r="D61" s="24">
        <v>21</v>
      </c>
      <c r="E61" s="392">
        <v>1</v>
      </c>
    </row>
    <row r="62" spans="1:5" ht="15.75">
      <c r="A62" s="152" t="s">
        <v>137</v>
      </c>
      <c r="B62" s="38">
        <v>1403</v>
      </c>
      <c r="C62" s="43" t="s">
        <v>495</v>
      </c>
      <c r="D62" s="24">
        <v>42</v>
      </c>
      <c r="E62" s="392">
        <v>1</v>
      </c>
    </row>
    <row r="63" spans="1:5" ht="15.75">
      <c r="A63" s="152" t="s">
        <v>137</v>
      </c>
      <c r="B63" s="38">
        <v>1404</v>
      </c>
      <c r="C63" s="43" t="s">
        <v>141</v>
      </c>
      <c r="D63" s="24">
        <v>41</v>
      </c>
      <c r="E63" s="392">
        <v>1</v>
      </c>
    </row>
    <row r="64" spans="1:5" ht="15.75">
      <c r="A64" s="152" t="s">
        <v>142</v>
      </c>
      <c r="B64" s="38">
        <v>1501</v>
      </c>
      <c r="C64" s="43" t="s">
        <v>496</v>
      </c>
      <c r="D64" s="38">
        <v>33</v>
      </c>
      <c r="E64" s="392">
        <v>1</v>
      </c>
    </row>
    <row r="65" spans="1:5" ht="15.75">
      <c r="A65" s="227" t="s">
        <v>144</v>
      </c>
      <c r="B65" s="39">
        <v>1502</v>
      </c>
      <c r="C65" s="228" t="s">
        <v>145</v>
      </c>
      <c r="D65" s="24">
        <v>12</v>
      </c>
      <c r="E65" s="392">
        <v>2</v>
      </c>
    </row>
    <row r="66" spans="1:5" ht="15.75">
      <c r="A66" s="227" t="s">
        <v>142</v>
      </c>
      <c r="B66" s="39">
        <v>1503</v>
      </c>
      <c r="C66" s="228" t="s">
        <v>146</v>
      </c>
      <c r="D66" s="38">
        <v>21</v>
      </c>
      <c r="E66" s="390">
        <v>1</v>
      </c>
    </row>
    <row r="67" spans="1:5" ht="15.75">
      <c r="A67" s="152" t="s">
        <v>142</v>
      </c>
      <c r="B67" s="38">
        <v>1504</v>
      </c>
      <c r="C67" s="43" t="s">
        <v>147</v>
      </c>
      <c r="D67" s="38">
        <v>42</v>
      </c>
      <c r="E67" s="392">
        <v>2</v>
      </c>
    </row>
    <row r="68" spans="1:5" ht="15.75">
      <c r="A68" s="152" t="s">
        <v>142</v>
      </c>
      <c r="B68" s="38">
        <v>1505</v>
      </c>
      <c r="C68" s="43" t="s">
        <v>148</v>
      </c>
      <c r="D68" s="24">
        <v>61</v>
      </c>
      <c r="E68" s="392">
        <v>2</v>
      </c>
    </row>
    <row r="69" spans="1:5" ht="15.75">
      <c r="A69" s="152" t="s">
        <v>142</v>
      </c>
      <c r="B69" s="38">
        <v>1506</v>
      </c>
      <c r="C69" s="43" t="s">
        <v>149</v>
      </c>
      <c r="D69" s="24">
        <v>51</v>
      </c>
      <c r="E69" s="392">
        <v>3</v>
      </c>
    </row>
    <row r="70" spans="1:5" ht="15.75">
      <c r="A70" s="227" t="s">
        <v>142</v>
      </c>
      <c r="B70" s="39">
        <v>1507</v>
      </c>
      <c r="C70" s="228" t="s">
        <v>150</v>
      </c>
      <c r="D70" s="24">
        <v>63</v>
      </c>
      <c r="E70" s="392">
        <v>3</v>
      </c>
    </row>
    <row r="71" spans="1:5" ht="15.75">
      <c r="A71" s="227" t="s">
        <v>142</v>
      </c>
      <c r="B71" s="39">
        <v>1508</v>
      </c>
      <c r="C71" s="228" t="s">
        <v>151</v>
      </c>
      <c r="D71" s="24">
        <v>74</v>
      </c>
      <c r="E71" s="392">
        <v>2</v>
      </c>
    </row>
    <row r="72" spans="1:5" ht="15.75">
      <c r="A72" s="227" t="s">
        <v>142</v>
      </c>
      <c r="B72" s="39">
        <v>1509</v>
      </c>
      <c r="C72" s="228" t="s">
        <v>152</v>
      </c>
      <c r="D72" s="38">
        <v>11</v>
      </c>
      <c r="E72" s="390">
        <v>2</v>
      </c>
    </row>
    <row r="73" spans="1:5" ht="15.75">
      <c r="A73" s="227" t="s">
        <v>142</v>
      </c>
      <c r="B73" s="39">
        <v>1510</v>
      </c>
      <c r="C73" s="228" t="s">
        <v>153</v>
      </c>
      <c r="D73" s="24">
        <v>12</v>
      </c>
      <c r="E73" s="392">
        <v>2</v>
      </c>
    </row>
    <row r="74" spans="1:5" ht="15.75">
      <c r="A74" s="227" t="s">
        <v>155</v>
      </c>
      <c r="B74" s="39">
        <v>1601</v>
      </c>
      <c r="C74" s="228" t="s">
        <v>497</v>
      </c>
      <c r="D74" s="22">
        <v>21</v>
      </c>
      <c r="E74" s="329">
        <v>1</v>
      </c>
    </row>
    <row r="75" spans="1:5" ht="15.75">
      <c r="A75" s="227" t="s">
        <v>155</v>
      </c>
      <c r="B75" s="39">
        <v>1602</v>
      </c>
      <c r="C75" s="228" t="s">
        <v>498</v>
      </c>
      <c r="D75" s="22">
        <v>52</v>
      </c>
      <c r="E75" s="329">
        <v>1</v>
      </c>
    </row>
    <row r="76" spans="1:5" ht="15.75">
      <c r="A76" s="227" t="s">
        <v>155</v>
      </c>
      <c r="B76" s="39">
        <v>1603</v>
      </c>
      <c r="C76" s="228" t="s">
        <v>499</v>
      </c>
      <c r="D76" s="22">
        <v>52</v>
      </c>
      <c r="E76" s="329">
        <v>1</v>
      </c>
    </row>
    <row r="77" spans="1:5" ht="15.75">
      <c r="A77" s="227" t="s">
        <v>155</v>
      </c>
      <c r="B77" s="39">
        <v>1604</v>
      </c>
      <c r="C77" s="228" t="s">
        <v>500</v>
      </c>
      <c r="D77" s="22">
        <v>52</v>
      </c>
      <c r="E77" s="329">
        <v>1</v>
      </c>
    </row>
    <row r="78" spans="1:5" ht="15.75">
      <c r="A78" s="227" t="s">
        <v>155</v>
      </c>
      <c r="B78" s="39">
        <v>1605</v>
      </c>
      <c r="C78" s="228" t="s">
        <v>501</v>
      </c>
      <c r="D78" s="22">
        <v>21</v>
      </c>
      <c r="E78" s="329">
        <v>1</v>
      </c>
    </row>
    <row r="79" spans="1:5" ht="15.75">
      <c r="A79" s="227" t="s">
        <v>155</v>
      </c>
      <c r="B79" s="39">
        <v>1606</v>
      </c>
      <c r="C79" s="228" t="s">
        <v>502</v>
      </c>
      <c r="D79" s="22">
        <v>63</v>
      </c>
      <c r="E79" s="329">
        <v>1</v>
      </c>
    </row>
    <row r="80" spans="1:5" ht="15.75">
      <c r="A80" s="227" t="s">
        <v>155</v>
      </c>
      <c r="B80" s="39">
        <v>1607</v>
      </c>
      <c r="C80" s="228" t="s">
        <v>503</v>
      </c>
      <c r="D80" s="22">
        <v>14</v>
      </c>
      <c r="E80" s="329">
        <v>1</v>
      </c>
    </row>
    <row r="81" spans="1:5" ht="15.75">
      <c r="A81" s="227" t="s">
        <v>163</v>
      </c>
      <c r="B81" s="39">
        <v>1701</v>
      </c>
      <c r="C81" s="228" t="s">
        <v>164</v>
      </c>
      <c r="D81" s="22">
        <v>21</v>
      </c>
      <c r="E81" s="329">
        <v>1</v>
      </c>
    </row>
    <row r="82" spans="1:5" ht="15.75">
      <c r="A82" s="227" t="s">
        <v>163</v>
      </c>
      <c r="B82" s="39">
        <v>1702</v>
      </c>
      <c r="C82" s="228" t="s">
        <v>165</v>
      </c>
      <c r="D82" s="22">
        <v>21</v>
      </c>
      <c r="E82" s="329">
        <v>1</v>
      </c>
    </row>
    <row r="83" spans="1:5" ht="15.75">
      <c r="A83" s="227" t="s">
        <v>163</v>
      </c>
      <c r="B83" s="39">
        <v>1703</v>
      </c>
      <c r="C83" s="228" t="s">
        <v>166</v>
      </c>
      <c r="D83" s="22">
        <v>42</v>
      </c>
      <c r="E83" s="329">
        <v>2</v>
      </c>
    </row>
    <row r="84" spans="1:5" ht="15.75">
      <c r="A84" s="227" t="s">
        <v>167</v>
      </c>
      <c r="B84" s="39">
        <v>1801</v>
      </c>
      <c r="C84" s="228" t="s">
        <v>168</v>
      </c>
      <c r="D84" s="22">
        <v>33</v>
      </c>
      <c r="E84" s="329">
        <v>3</v>
      </c>
    </row>
    <row r="85" spans="1:5" ht="15.75">
      <c r="A85" s="227" t="s">
        <v>167</v>
      </c>
      <c r="B85" s="39">
        <v>1802</v>
      </c>
      <c r="C85" s="228" t="s">
        <v>169</v>
      </c>
      <c r="D85" s="22">
        <v>35</v>
      </c>
      <c r="E85" s="329">
        <v>3</v>
      </c>
    </row>
    <row r="86" spans="1:5" ht="15.75">
      <c r="A86" s="227" t="s">
        <v>167</v>
      </c>
      <c r="B86" s="39">
        <v>1803</v>
      </c>
      <c r="C86" s="228" t="s">
        <v>170</v>
      </c>
      <c r="D86" s="22">
        <v>21</v>
      </c>
      <c r="E86" s="329">
        <v>1</v>
      </c>
    </row>
    <row r="87" spans="1:5" ht="15.75">
      <c r="A87" s="227" t="s">
        <v>167</v>
      </c>
      <c r="B87" s="39">
        <v>1804</v>
      </c>
      <c r="C87" s="228" t="s">
        <v>171</v>
      </c>
      <c r="D87" s="22">
        <v>21</v>
      </c>
      <c r="E87" s="329">
        <v>1</v>
      </c>
    </row>
    <row r="88" spans="1:5" ht="15.75">
      <c r="A88" s="227" t="s">
        <v>167</v>
      </c>
      <c r="B88" s="39">
        <v>1805</v>
      </c>
      <c r="C88" s="228" t="s">
        <v>173</v>
      </c>
      <c r="D88" s="22">
        <v>42</v>
      </c>
      <c r="E88" s="329">
        <v>2</v>
      </c>
    </row>
    <row r="89" spans="1:5" ht="15.75">
      <c r="A89" s="227" t="s">
        <v>167</v>
      </c>
      <c r="B89" s="39">
        <v>1806</v>
      </c>
      <c r="C89" s="228" t="s">
        <v>174</v>
      </c>
      <c r="D89" s="22">
        <v>11</v>
      </c>
      <c r="E89" s="329">
        <v>2</v>
      </c>
    </row>
    <row r="90" spans="1:5" ht="15.75">
      <c r="A90" s="227" t="s">
        <v>167</v>
      </c>
      <c r="B90" s="39">
        <v>1807</v>
      </c>
      <c r="C90" s="228" t="s">
        <v>175</v>
      </c>
      <c r="D90" s="22">
        <v>37</v>
      </c>
      <c r="E90" s="329">
        <v>1</v>
      </c>
    </row>
    <row r="91" spans="1:5" ht="15.75">
      <c r="A91" s="227" t="s">
        <v>176</v>
      </c>
      <c r="B91" s="39">
        <v>1901</v>
      </c>
      <c r="C91" s="228" t="s">
        <v>177</v>
      </c>
      <c r="D91" s="22">
        <v>53</v>
      </c>
      <c r="E91" s="329">
        <v>1</v>
      </c>
    </row>
    <row r="92" spans="1:5" ht="15.75">
      <c r="A92" s="227" t="s">
        <v>176</v>
      </c>
      <c r="B92" s="39">
        <v>1902</v>
      </c>
      <c r="C92" s="228" t="s">
        <v>178</v>
      </c>
      <c r="D92" s="22">
        <v>23</v>
      </c>
      <c r="E92" s="329">
        <v>1</v>
      </c>
    </row>
    <row r="93" spans="1:5" ht="15.75">
      <c r="A93" s="227" t="s">
        <v>176</v>
      </c>
      <c r="B93" s="39">
        <v>1903</v>
      </c>
      <c r="C93" s="228" t="s">
        <v>504</v>
      </c>
      <c r="D93" s="22">
        <v>15</v>
      </c>
      <c r="E93" s="329">
        <v>2</v>
      </c>
    </row>
    <row r="94" spans="1:5" ht="15.75">
      <c r="A94" s="227" t="s">
        <v>176</v>
      </c>
      <c r="B94" s="39">
        <v>1904</v>
      </c>
      <c r="C94" s="228" t="s">
        <v>505</v>
      </c>
      <c r="D94" s="22">
        <v>25</v>
      </c>
      <c r="E94" s="329">
        <v>1</v>
      </c>
    </row>
    <row r="95" spans="1:5" ht="15.75">
      <c r="A95" s="227" t="s">
        <v>176</v>
      </c>
      <c r="B95" s="39">
        <v>1905</v>
      </c>
      <c r="C95" s="228" t="s">
        <v>506</v>
      </c>
      <c r="D95" s="22">
        <v>21</v>
      </c>
      <c r="E95" s="329">
        <v>1</v>
      </c>
    </row>
    <row r="96" spans="1:5" ht="15.75">
      <c r="A96" s="227" t="s">
        <v>176</v>
      </c>
      <c r="B96" s="39">
        <v>1906</v>
      </c>
      <c r="C96" s="228" t="s">
        <v>507</v>
      </c>
      <c r="D96" s="22">
        <v>15</v>
      </c>
      <c r="E96" s="329">
        <v>2</v>
      </c>
    </row>
    <row r="97" spans="1:5" ht="15.75">
      <c r="A97" s="227" t="s">
        <v>176</v>
      </c>
      <c r="B97" s="39">
        <v>1907</v>
      </c>
      <c r="C97" s="228" t="s">
        <v>508</v>
      </c>
      <c r="D97" s="22">
        <v>54</v>
      </c>
      <c r="E97" s="329">
        <v>1</v>
      </c>
    </row>
    <row r="98" spans="1:5" ht="15.75">
      <c r="A98" s="227" t="s">
        <v>176</v>
      </c>
      <c r="B98" s="39">
        <v>1908</v>
      </c>
      <c r="C98" s="228" t="s">
        <v>184</v>
      </c>
      <c r="D98" s="22">
        <v>25</v>
      </c>
      <c r="E98" s="329">
        <v>1</v>
      </c>
    </row>
    <row r="99" spans="1:5" ht="15.75">
      <c r="A99" s="227" t="s">
        <v>185</v>
      </c>
      <c r="B99" s="39">
        <v>2001</v>
      </c>
      <c r="C99" s="228" t="s">
        <v>186</v>
      </c>
      <c r="D99" s="22">
        <v>36</v>
      </c>
      <c r="E99" s="329">
        <v>1</v>
      </c>
    </row>
    <row r="100" spans="1:5" ht="15.75">
      <c r="A100" s="152" t="s">
        <v>185</v>
      </c>
      <c r="B100" s="38">
        <v>2002</v>
      </c>
      <c r="C100" s="43" t="s">
        <v>189</v>
      </c>
      <c r="D100" s="22">
        <v>33</v>
      </c>
      <c r="E100" s="329">
        <v>3</v>
      </c>
    </row>
    <row r="101" spans="1:5" ht="15.75">
      <c r="A101" s="152" t="s">
        <v>185</v>
      </c>
      <c r="B101" s="38">
        <v>2003</v>
      </c>
      <c r="C101" s="43" t="s">
        <v>191</v>
      </c>
      <c r="D101" s="22">
        <v>21</v>
      </c>
      <c r="E101" s="329">
        <v>3</v>
      </c>
    </row>
    <row r="102" spans="1:5" ht="15.75">
      <c r="A102" s="152" t="s">
        <v>192</v>
      </c>
      <c r="B102" s="38">
        <v>2101</v>
      </c>
      <c r="C102" s="43" t="s">
        <v>193</v>
      </c>
      <c r="D102" s="38">
        <v>71</v>
      </c>
      <c r="E102" s="390">
        <v>2</v>
      </c>
    </row>
    <row r="103" spans="1:5" ht="15.75">
      <c r="A103" s="152" t="s">
        <v>192</v>
      </c>
      <c r="B103" s="38">
        <v>2102</v>
      </c>
      <c r="C103" s="43" t="s">
        <v>194</v>
      </c>
      <c r="D103" s="38">
        <v>73</v>
      </c>
      <c r="E103" s="390">
        <v>3</v>
      </c>
    </row>
    <row r="104" spans="1:5" ht="15.75">
      <c r="A104" s="152" t="s">
        <v>192</v>
      </c>
      <c r="B104" s="38">
        <v>2103</v>
      </c>
      <c r="C104" s="43" t="s">
        <v>195</v>
      </c>
      <c r="D104" s="38">
        <v>73</v>
      </c>
      <c r="E104" s="390">
        <v>1</v>
      </c>
    </row>
    <row r="105" spans="1:5" ht="15.75">
      <c r="A105" s="152" t="s">
        <v>192</v>
      </c>
      <c r="B105" s="38">
        <v>2104</v>
      </c>
      <c r="C105" s="43" t="s">
        <v>196</v>
      </c>
      <c r="D105" s="38">
        <v>31</v>
      </c>
      <c r="E105" s="390">
        <v>2</v>
      </c>
    </row>
    <row r="106" spans="1:5" ht="15.75">
      <c r="A106" s="152" t="s">
        <v>192</v>
      </c>
      <c r="B106" s="38">
        <v>2105</v>
      </c>
      <c r="C106" s="43" t="s">
        <v>197</v>
      </c>
      <c r="D106" s="38">
        <v>33</v>
      </c>
      <c r="E106" s="390">
        <v>3</v>
      </c>
    </row>
    <row r="107" spans="1:5" ht="15.75">
      <c r="A107" s="152" t="s">
        <v>192</v>
      </c>
      <c r="B107" s="38">
        <v>2106</v>
      </c>
      <c r="C107" s="43" t="s">
        <v>198</v>
      </c>
      <c r="D107" s="38">
        <v>21</v>
      </c>
      <c r="E107" s="390">
        <v>1</v>
      </c>
    </row>
    <row r="108" spans="1:5" ht="15.75">
      <c r="A108" s="152" t="s">
        <v>192</v>
      </c>
      <c r="B108" s="38">
        <v>2107</v>
      </c>
      <c r="C108" s="43" t="s">
        <v>199</v>
      </c>
      <c r="D108" s="38">
        <v>11</v>
      </c>
      <c r="E108" s="390">
        <v>2</v>
      </c>
    </row>
    <row r="109" spans="1:5" ht="15.75">
      <c r="A109" s="152" t="s">
        <v>192</v>
      </c>
      <c r="B109" s="38">
        <v>2108</v>
      </c>
      <c r="C109" s="43" t="s">
        <v>200</v>
      </c>
      <c r="D109" s="38">
        <v>54</v>
      </c>
      <c r="E109" s="390">
        <v>1</v>
      </c>
    </row>
    <row r="110" spans="1:5" ht="15.75">
      <c r="A110" s="152" t="s">
        <v>192</v>
      </c>
      <c r="B110" s="38">
        <v>2109</v>
      </c>
      <c r="C110" s="43" t="s">
        <v>201</v>
      </c>
      <c r="D110" s="38">
        <v>31</v>
      </c>
      <c r="E110" s="390">
        <v>1</v>
      </c>
    </row>
    <row r="111" spans="1:5" ht="15.75">
      <c r="A111" s="152" t="s">
        <v>192</v>
      </c>
      <c r="B111" s="38">
        <v>2110</v>
      </c>
      <c r="C111" s="43" t="s">
        <v>202</v>
      </c>
      <c r="D111" s="38">
        <v>42</v>
      </c>
      <c r="E111" s="390">
        <v>2</v>
      </c>
    </row>
    <row r="112" spans="1:5" ht="15.75">
      <c r="A112" s="152" t="s">
        <v>192</v>
      </c>
      <c r="B112" s="38">
        <v>2111</v>
      </c>
      <c r="C112" s="43" t="s">
        <v>203</v>
      </c>
      <c r="D112" s="38">
        <v>15</v>
      </c>
      <c r="E112" s="390">
        <v>2</v>
      </c>
    </row>
    <row r="113" spans="1:5" ht="15.75">
      <c r="A113" s="152" t="s">
        <v>192</v>
      </c>
      <c r="B113" s="38">
        <v>2112</v>
      </c>
      <c r="C113" s="43" t="s">
        <v>204</v>
      </c>
      <c r="D113" s="38">
        <v>41</v>
      </c>
      <c r="E113" s="390">
        <v>2</v>
      </c>
    </row>
    <row r="114" spans="1:5" ht="15.75">
      <c r="A114" s="152" t="s">
        <v>192</v>
      </c>
      <c r="B114" s="38">
        <v>2113</v>
      </c>
      <c r="C114" s="43" t="s">
        <v>205</v>
      </c>
      <c r="D114" s="38">
        <v>15</v>
      </c>
      <c r="E114" s="390">
        <v>2</v>
      </c>
    </row>
    <row r="115" spans="1:5" ht="15.75">
      <c r="A115" s="152" t="s">
        <v>192</v>
      </c>
      <c r="B115" s="38">
        <v>2114</v>
      </c>
      <c r="C115" s="43" t="s">
        <v>206</v>
      </c>
      <c r="D115" s="38">
        <v>41</v>
      </c>
      <c r="E115" s="390">
        <v>2</v>
      </c>
    </row>
    <row r="116" spans="1:5" ht="15.75">
      <c r="A116" s="152" t="s">
        <v>207</v>
      </c>
      <c r="B116" s="38">
        <v>2115</v>
      </c>
      <c r="C116" s="43" t="s">
        <v>208</v>
      </c>
      <c r="D116" s="38">
        <v>42</v>
      </c>
      <c r="E116" s="390">
        <v>2</v>
      </c>
    </row>
    <row r="117" spans="1:5" ht="15.75">
      <c r="A117" s="152" t="s">
        <v>207</v>
      </c>
      <c r="B117" s="38">
        <v>2116</v>
      </c>
      <c r="C117" s="43" t="s">
        <v>209</v>
      </c>
      <c r="D117" s="38">
        <v>14</v>
      </c>
      <c r="E117" s="390">
        <v>2</v>
      </c>
    </row>
    <row r="118" spans="1:5" ht="15.75">
      <c r="A118" s="152" t="s">
        <v>207</v>
      </c>
      <c r="B118" s="38">
        <v>2117</v>
      </c>
      <c r="C118" s="43" t="s">
        <v>210</v>
      </c>
      <c r="D118" s="119">
        <v>62</v>
      </c>
      <c r="E118" s="393">
        <v>1</v>
      </c>
    </row>
    <row r="119" spans="1:5" ht="15.75">
      <c r="A119" s="152" t="s">
        <v>207</v>
      </c>
      <c r="B119" s="38">
        <v>2118</v>
      </c>
      <c r="C119" s="395" t="s">
        <v>509</v>
      </c>
      <c r="D119" s="38">
        <v>42</v>
      </c>
      <c r="E119" s="390">
        <v>2</v>
      </c>
    </row>
    <row r="120" spans="1:5" ht="15.75">
      <c r="A120" s="152" t="s">
        <v>207</v>
      </c>
      <c r="B120" s="38">
        <v>2119</v>
      </c>
      <c r="C120" s="43" t="s">
        <v>212</v>
      </c>
      <c r="D120" s="38">
        <v>42</v>
      </c>
      <c r="E120" s="390">
        <v>3</v>
      </c>
    </row>
    <row r="121" spans="1:5" ht="15.75">
      <c r="A121" s="152" t="s">
        <v>207</v>
      </c>
      <c r="B121" s="38">
        <v>2120</v>
      </c>
      <c r="C121" s="43" t="s">
        <v>213</v>
      </c>
      <c r="D121" s="38">
        <v>63</v>
      </c>
      <c r="E121" s="390">
        <v>3</v>
      </c>
    </row>
    <row r="122" spans="1:5" ht="15.75">
      <c r="A122" s="152" t="s">
        <v>214</v>
      </c>
      <c r="B122" s="38">
        <v>2201</v>
      </c>
      <c r="C122" s="43" t="s">
        <v>215</v>
      </c>
      <c r="D122" s="22">
        <v>15</v>
      </c>
      <c r="E122" s="329">
        <v>2</v>
      </c>
    </row>
    <row r="123" spans="1:5" ht="15.75">
      <c r="A123" s="227" t="s">
        <v>214</v>
      </c>
      <c r="B123" s="39">
        <v>2202</v>
      </c>
      <c r="C123" s="228" t="s">
        <v>216</v>
      </c>
      <c r="D123" s="22">
        <v>21</v>
      </c>
      <c r="E123" s="329">
        <v>1</v>
      </c>
    </row>
    <row r="124" spans="1:5" ht="15.75">
      <c r="A124" s="227" t="s">
        <v>214</v>
      </c>
      <c r="B124" s="39">
        <v>2203</v>
      </c>
      <c r="C124" s="228" t="s">
        <v>217</v>
      </c>
      <c r="D124" s="22">
        <v>21</v>
      </c>
      <c r="E124" s="329">
        <v>1</v>
      </c>
    </row>
    <row r="125" spans="1:5" ht="15.75">
      <c r="A125" s="227" t="s">
        <v>214</v>
      </c>
      <c r="B125" s="39">
        <v>2204</v>
      </c>
      <c r="C125" s="228" t="s">
        <v>218</v>
      </c>
      <c r="D125" s="22">
        <v>53</v>
      </c>
      <c r="E125" s="329">
        <v>1</v>
      </c>
    </row>
    <row r="126" spans="1:5" ht="15.75">
      <c r="A126" s="227" t="s">
        <v>214</v>
      </c>
      <c r="B126" s="39">
        <v>2205</v>
      </c>
      <c r="C126" s="228" t="s">
        <v>219</v>
      </c>
      <c r="D126" s="22">
        <v>31</v>
      </c>
      <c r="E126" s="329">
        <v>1</v>
      </c>
    </row>
    <row r="127" spans="1:5" ht="15.75">
      <c r="A127" s="227" t="s">
        <v>214</v>
      </c>
      <c r="B127" s="39">
        <v>2206</v>
      </c>
      <c r="C127" s="228" t="s">
        <v>220</v>
      </c>
      <c r="D127" s="22">
        <v>31</v>
      </c>
      <c r="E127" s="329">
        <v>1</v>
      </c>
    </row>
    <row r="128" spans="1:5" ht="15.75">
      <c r="A128" s="227" t="s">
        <v>214</v>
      </c>
      <c r="B128" s="39">
        <v>2207</v>
      </c>
      <c r="C128" s="228" t="s">
        <v>221</v>
      </c>
      <c r="D128" s="22">
        <v>11</v>
      </c>
      <c r="E128" s="329">
        <v>2</v>
      </c>
    </row>
    <row r="129" spans="1:5" ht="15.75">
      <c r="A129" s="227" t="s">
        <v>214</v>
      </c>
      <c r="B129" s="39">
        <v>2208</v>
      </c>
      <c r="C129" s="156" t="s">
        <v>222</v>
      </c>
      <c r="D129" s="22">
        <v>24</v>
      </c>
      <c r="E129" s="329">
        <v>1</v>
      </c>
    </row>
    <row r="130" spans="1:5" ht="15.75">
      <c r="A130" s="227" t="s">
        <v>214</v>
      </c>
      <c r="B130" s="39">
        <v>2209</v>
      </c>
      <c r="C130" s="156" t="s">
        <v>223</v>
      </c>
      <c r="D130" s="22">
        <v>42</v>
      </c>
      <c r="E130" s="329">
        <v>2</v>
      </c>
    </row>
    <row r="131" spans="1:5" ht="15.75">
      <c r="A131" s="227" t="s">
        <v>224</v>
      </c>
      <c r="B131" s="39">
        <v>2301</v>
      </c>
      <c r="C131" s="156" t="s">
        <v>225</v>
      </c>
      <c r="D131" s="24">
        <v>21</v>
      </c>
      <c r="E131" s="392">
        <v>1</v>
      </c>
    </row>
    <row r="132" spans="1:5" ht="15.75">
      <c r="A132" s="227" t="s">
        <v>224</v>
      </c>
      <c r="B132" s="39">
        <v>2302</v>
      </c>
      <c r="C132" s="156" t="s">
        <v>226</v>
      </c>
      <c r="D132" s="24">
        <v>21</v>
      </c>
      <c r="E132" s="392">
        <v>1</v>
      </c>
    </row>
    <row r="133" spans="1:5" ht="15.75">
      <c r="A133" s="152" t="s">
        <v>224</v>
      </c>
      <c r="B133" s="38">
        <v>2303</v>
      </c>
      <c r="C133" s="328" t="s">
        <v>227</v>
      </c>
      <c r="D133" s="24">
        <v>21</v>
      </c>
      <c r="E133" s="392">
        <v>1</v>
      </c>
    </row>
    <row r="134" spans="1:5" ht="15.75">
      <c r="A134" s="152" t="s">
        <v>224</v>
      </c>
      <c r="B134" s="38">
        <v>2304</v>
      </c>
      <c r="C134" s="328" t="s">
        <v>228</v>
      </c>
      <c r="D134" s="24">
        <v>42</v>
      </c>
      <c r="E134" s="392">
        <v>2</v>
      </c>
    </row>
    <row r="135" spans="1:5" ht="15.75">
      <c r="A135" s="152" t="s">
        <v>229</v>
      </c>
      <c r="B135" s="38">
        <v>2305</v>
      </c>
      <c r="C135" s="328" t="s">
        <v>230</v>
      </c>
      <c r="D135" s="22">
        <v>42</v>
      </c>
      <c r="E135" s="329">
        <v>3</v>
      </c>
    </row>
    <row r="136" spans="1:5" ht="15.75">
      <c r="A136" s="152" t="s">
        <v>224</v>
      </c>
      <c r="B136" s="38">
        <v>2306</v>
      </c>
      <c r="C136" s="328" t="s">
        <v>231</v>
      </c>
      <c r="D136" s="39">
        <v>35</v>
      </c>
      <c r="E136" s="391">
        <v>1</v>
      </c>
    </row>
    <row r="137" spans="1:5" ht="15.75">
      <c r="A137" s="227" t="s">
        <v>224</v>
      </c>
      <c r="B137" s="39">
        <v>2307</v>
      </c>
      <c r="C137" s="156" t="s">
        <v>232</v>
      </c>
      <c r="D137" s="39">
        <v>32</v>
      </c>
      <c r="E137" s="391">
        <v>1</v>
      </c>
    </row>
    <row r="138" spans="1:5" ht="15.75">
      <c r="A138" s="227" t="s">
        <v>233</v>
      </c>
      <c r="B138" s="39">
        <v>2401</v>
      </c>
      <c r="C138" s="156" t="s">
        <v>234</v>
      </c>
      <c r="D138" s="39">
        <v>21</v>
      </c>
      <c r="E138" s="391">
        <v>1</v>
      </c>
    </row>
    <row r="139" spans="1:5" ht="15.75">
      <c r="A139" s="227" t="s">
        <v>233</v>
      </c>
      <c r="B139" s="39">
        <v>2402</v>
      </c>
      <c r="C139" s="156" t="s">
        <v>235</v>
      </c>
      <c r="D139" s="39">
        <v>63</v>
      </c>
      <c r="E139" s="391">
        <v>2</v>
      </c>
    </row>
    <row r="140" spans="1:5" ht="15.75">
      <c r="A140" s="339" t="s">
        <v>233</v>
      </c>
      <c r="B140" s="32">
        <v>2403</v>
      </c>
      <c r="C140" s="396" t="s">
        <v>236</v>
      </c>
      <c r="D140" s="32">
        <v>63</v>
      </c>
      <c r="E140" s="397">
        <v>1</v>
      </c>
    </row>
    <row r="141" spans="1:5" ht="15.75">
      <c r="A141" s="227" t="s">
        <v>233</v>
      </c>
      <c r="B141" s="39">
        <v>2404</v>
      </c>
      <c r="C141" s="156" t="s">
        <v>237</v>
      </c>
      <c r="D141" s="39">
        <v>21</v>
      </c>
      <c r="E141" s="391">
        <v>1</v>
      </c>
    </row>
    <row r="142" spans="1:5" ht="15.75">
      <c r="A142" s="227" t="s">
        <v>233</v>
      </c>
      <c r="B142" s="39">
        <v>2405</v>
      </c>
      <c r="C142" s="156" t="s">
        <v>238</v>
      </c>
      <c r="D142" s="39">
        <v>15</v>
      </c>
      <c r="E142" s="391">
        <v>2</v>
      </c>
    </row>
    <row r="143" spans="1:5" ht="15.75">
      <c r="A143" s="227" t="s">
        <v>233</v>
      </c>
      <c r="B143" s="39">
        <v>2406</v>
      </c>
      <c r="C143" s="156" t="s">
        <v>239</v>
      </c>
      <c r="D143" s="39">
        <v>41</v>
      </c>
      <c r="E143" s="391">
        <v>3</v>
      </c>
    </row>
    <row r="144" spans="1:5" ht="15.75">
      <c r="A144" s="227" t="s">
        <v>233</v>
      </c>
      <c r="B144" s="39">
        <v>2407</v>
      </c>
      <c r="C144" s="156" t="s">
        <v>240</v>
      </c>
      <c r="D144" s="39">
        <v>41</v>
      </c>
      <c r="E144" s="391">
        <v>3</v>
      </c>
    </row>
    <row r="145" spans="1:5" ht="15.75">
      <c r="A145" s="227" t="s">
        <v>241</v>
      </c>
      <c r="B145" s="39">
        <v>2408</v>
      </c>
      <c r="C145" s="156" t="s">
        <v>242</v>
      </c>
      <c r="D145" s="39">
        <v>41</v>
      </c>
      <c r="E145" s="391">
        <v>3</v>
      </c>
    </row>
    <row r="146" spans="1:5" ht="15.75">
      <c r="A146" s="227" t="s">
        <v>241</v>
      </c>
      <c r="B146" s="39">
        <v>2409</v>
      </c>
      <c r="C146" s="156" t="s">
        <v>243</v>
      </c>
      <c r="D146" s="39">
        <v>42</v>
      </c>
      <c r="E146" s="391">
        <v>3</v>
      </c>
    </row>
    <row r="147" spans="1:5" ht="15.75">
      <c r="A147" s="227" t="s">
        <v>244</v>
      </c>
      <c r="B147" s="39">
        <v>2501</v>
      </c>
      <c r="C147" s="156" t="s">
        <v>245</v>
      </c>
      <c r="D147" s="22">
        <v>21</v>
      </c>
      <c r="E147" s="329">
        <v>1</v>
      </c>
    </row>
    <row r="148" spans="1:5" ht="15.75">
      <c r="A148" s="227" t="s">
        <v>244</v>
      </c>
      <c r="B148" s="39">
        <v>2502</v>
      </c>
      <c r="C148" s="156" t="s">
        <v>246</v>
      </c>
      <c r="D148" s="22">
        <v>43</v>
      </c>
      <c r="E148" s="329">
        <v>1</v>
      </c>
    </row>
    <row r="149" spans="1:5" ht="15.75">
      <c r="A149" s="157" t="s">
        <v>244</v>
      </c>
      <c r="B149" s="31">
        <v>2503</v>
      </c>
      <c r="C149" s="158" t="s">
        <v>247</v>
      </c>
      <c r="D149" s="31">
        <v>11</v>
      </c>
      <c r="E149" s="326">
        <v>2</v>
      </c>
    </row>
    <row r="150" spans="1:5" ht="15.75">
      <c r="A150" s="55" t="s">
        <v>244</v>
      </c>
      <c r="B150" s="22">
        <v>2504</v>
      </c>
      <c r="C150" s="163" t="s">
        <v>248</v>
      </c>
      <c r="D150" s="22">
        <v>62</v>
      </c>
      <c r="E150" s="329">
        <v>2</v>
      </c>
    </row>
    <row r="151" spans="1:5" ht="15.75">
      <c r="A151" s="55" t="s">
        <v>244</v>
      </c>
      <c r="B151" s="22">
        <v>2505</v>
      </c>
      <c r="C151" s="163" t="s">
        <v>249</v>
      </c>
      <c r="D151" s="22">
        <v>41</v>
      </c>
      <c r="E151" s="329">
        <v>2</v>
      </c>
    </row>
    <row r="152" spans="1:5" ht="15.75">
      <c r="A152" s="55" t="s">
        <v>244</v>
      </c>
      <c r="B152" s="22">
        <v>2506</v>
      </c>
      <c r="C152" s="23" t="s">
        <v>250</v>
      </c>
      <c r="D152" s="22">
        <v>32</v>
      </c>
      <c r="E152" s="329">
        <v>1</v>
      </c>
    </row>
    <row r="153" spans="1:5" ht="15.75">
      <c r="A153" s="55" t="s">
        <v>244</v>
      </c>
      <c r="B153" s="22">
        <v>2507</v>
      </c>
      <c r="C153" s="23" t="s">
        <v>251</v>
      </c>
      <c r="D153" s="22">
        <v>63</v>
      </c>
      <c r="E153" s="329">
        <v>2</v>
      </c>
    </row>
    <row r="154" spans="1:5" ht="15.75">
      <c r="A154" s="55" t="s">
        <v>244</v>
      </c>
      <c r="B154" s="22">
        <v>2508</v>
      </c>
      <c r="C154" s="23" t="s">
        <v>252</v>
      </c>
      <c r="D154" s="22">
        <v>42</v>
      </c>
      <c r="E154" s="329">
        <v>2</v>
      </c>
    </row>
    <row r="155" spans="1:5" ht="15.75">
      <c r="A155" s="55" t="s">
        <v>244</v>
      </c>
      <c r="B155" s="22">
        <v>2509</v>
      </c>
      <c r="C155" s="23" t="s">
        <v>253</v>
      </c>
      <c r="D155" s="22">
        <v>63</v>
      </c>
      <c r="E155" s="329">
        <v>2</v>
      </c>
    </row>
    <row r="156" spans="1:5" ht="15.75">
      <c r="A156" s="55" t="s">
        <v>244</v>
      </c>
      <c r="B156" s="22">
        <v>2510</v>
      </c>
      <c r="C156" s="23" t="s">
        <v>254</v>
      </c>
      <c r="D156" s="31">
        <v>63</v>
      </c>
      <c r="E156" s="326">
        <v>3</v>
      </c>
    </row>
    <row r="157" spans="1:5" ht="15.75">
      <c r="A157" s="227" t="s">
        <v>255</v>
      </c>
      <c r="B157" s="39">
        <v>2601</v>
      </c>
      <c r="C157" s="228" t="s">
        <v>256</v>
      </c>
      <c r="D157" s="22">
        <v>36</v>
      </c>
      <c r="E157" s="329">
        <v>1</v>
      </c>
    </row>
    <row r="158" spans="1:5" ht="15.75">
      <c r="A158" s="227" t="s">
        <v>258</v>
      </c>
      <c r="B158" s="39">
        <v>2701</v>
      </c>
      <c r="C158" s="228" t="s">
        <v>259</v>
      </c>
      <c r="D158" s="22">
        <v>21</v>
      </c>
      <c r="E158" s="329">
        <v>3</v>
      </c>
    </row>
    <row r="159" spans="1:5" ht="15.75">
      <c r="A159" s="227" t="s">
        <v>260</v>
      </c>
      <c r="B159" s="39">
        <v>2801</v>
      </c>
      <c r="C159" s="228" t="s">
        <v>261</v>
      </c>
      <c r="D159" s="22">
        <v>11</v>
      </c>
      <c r="E159" s="329">
        <v>2</v>
      </c>
    </row>
    <row r="160" spans="1:5" ht="15.75">
      <c r="A160" s="227" t="s">
        <v>260</v>
      </c>
      <c r="B160" s="39">
        <v>2802</v>
      </c>
      <c r="C160" s="228" t="s">
        <v>263</v>
      </c>
      <c r="D160" s="22">
        <v>21</v>
      </c>
      <c r="E160" s="329">
        <v>1</v>
      </c>
    </row>
    <row r="161" spans="1:5" ht="15.75">
      <c r="A161" s="227" t="s">
        <v>260</v>
      </c>
      <c r="B161" s="39">
        <v>2803</v>
      </c>
      <c r="C161" s="228" t="s">
        <v>264</v>
      </c>
      <c r="D161" s="22">
        <v>35</v>
      </c>
      <c r="E161" s="329">
        <v>1</v>
      </c>
    </row>
    <row r="162" spans="1:5" ht="15.75">
      <c r="A162" s="227" t="s">
        <v>265</v>
      </c>
      <c r="B162" s="39">
        <v>2901</v>
      </c>
      <c r="C162" s="228" t="s">
        <v>266</v>
      </c>
      <c r="D162" s="22">
        <v>21</v>
      </c>
      <c r="E162" s="329">
        <v>1</v>
      </c>
    </row>
    <row r="163" spans="1:5" ht="15.75">
      <c r="A163" s="227" t="s">
        <v>265</v>
      </c>
      <c r="B163" s="39">
        <v>2902</v>
      </c>
      <c r="C163" s="228" t="s">
        <v>267</v>
      </c>
      <c r="D163" s="22">
        <v>51</v>
      </c>
      <c r="E163" s="329">
        <v>2</v>
      </c>
    </row>
    <row r="164" spans="1:5" ht="15.75">
      <c r="A164" s="227" t="s">
        <v>265</v>
      </c>
      <c r="B164" s="39">
        <v>2903</v>
      </c>
      <c r="C164" s="228" t="s">
        <v>268</v>
      </c>
      <c r="D164" s="22">
        <v>52</v>
      </c>
      <c r="E164" s="329">
        <v>3</v>
      </c>
    </row>
    <row r="165" spans="1:5" ht="15.75">
      <c r="A165" s="227" t="s">
        <v>265</v>
      </c>
      <c r="B165" s="39">
        <v>2904</v>
      </c>
      <c r="C165" s="228" t="s">
        <v>269</v>
      </c>
      <c r="D165" s="22">
        <v>51</v>
      </c>
      <c r="E165" s="329">
        <v>2</v>
      </c>
    </row>
    <row r="166" spans="1:5" ht="15.75">
      <c r="A166" s="227" t="s">
        <v>270</v>
      </c>
      <c r="B166" s="39">
        <v>3001</v>
      </c>
      <c r="C166" s="228" t="s">
        <v>510</v>
      </c>
      <c r="D166" s="22">
        <v>21</v>
      </c>
      <c r="E166" s="329">
        <v>1</v>
      </c>
    </row>
    <row r="167" spans="1:5" ht="15.75">
      <c r="A167" s="227" t="s">
        <v>270</v>
      </c>
      <c r="B167" s="39">
        <v>3002</v>
      </c>
      <c r="C167" s="228" t="s">
        <v>273</v>
      </c>
      <c r="D167" s="22">
        <v>11</v>
      </c>
      <c r="E167" s="329">
        <v>2</v>
      </c>
    </row>
    <row r="168" spans="1:5" ht="15.75">
      <c r="A168" s="227" t="s">
        <v>274</v>
      </c>
      <c r="B168" s="39">
        <v>3101</v>
      </c>
      <c r="C168" s="228" t="s">
        <v>275</v>
      </c>
      <c r="D168" s="22">
        <v>21</v>
      </c>
      <c r="E168" s="329">
        <v>3</v>
      </c>
    </row>
    <row r="169" spans="1:5" ht="15.75">
      <c r="A169" s="227" t="s">
        <v>276</v>
      </c>
      <c r="B169" s="39">
        <v>3102</v>
      </c>
      <c r="C169" s="228" t="s">
        <v>277</v>
      </c>
      <c r="D169" s="22">
        <v>31</v>
      </c>
      <c r="E169" s="329">
        <v>3</v>
      </c>
    </row>
    <row r="170" spans="1:5" ht="15.75">
      <c r="A170" s="227" t="s">
        <v>278</v>
      </c>
      <c r="B170" s="39">
        <v>3103</v>
      </c>
      <c r="C170" s="228" t="s">
        <v>279</v>
      </c>
      <c r="D170" s="22">
        <v>41</v>
      </c>
      <c r="E170" s="329">
        <v>2</v>
      </c>
    </row>
    <row r="171" spans="1:5" ht="15.75">
      <c r="A171" s="227" t="s">
        <v>278</v>
      </c>
      <c r="B171" s="39">
        <v>3104</v>
      </c>
      <c r="C171" s="228" t="s">
        <v>280</v>
      </c>
      <c r="D171" s="22">
        <v>25</v>
      </c>
      <c r="E171" s="329">
        <v>1</v>
      </c>
    </row>
    <row r="172" spans="1:5" ht="15.75">
      <c r="A172" s="227" t="s">
        <v>281</v>
      </c>
      <c r="B172" s="39">
        <v>3201</v>
      </c>
      <c r="C172" s="228" t="s">
        <v>282</v>
      </c>
      <c r="D172" s="24">
        <v>33</v>
      </c>
      <c r="E172" s="329">
        <v>1</v>
      </c>
    </row>
    <row r="173" spans="1:5" ht="15.75">
      <c r="A173" s="227" t="s">
        <v>281</v>
      </c>
      <c r="B173" s="39">
        <v>3202</v>
      </c>
      <c r="C173" s="228" t="s">
        <v>283</v>
      </c>
      <c r="D173" s="24">
        <v>33</v>
      </c>
      <c r="E173" s="329">
        <v>1</v>
      </c>
    </row>
    <row r="174" spans="1:5" ht="15.75">
      <c r="A174" s="227" t="s">
        <v>281</v>
      </c>
      <c r="B174" s="39">
        <v>3203</v>
      </c>
      <c r="C174" s="228" t="s">
        <v>284</v>
      </c>
      <c r="D174" s="24">
        <v>36</v>
      </c>
      <c r="E174" s="329">
        <v>1</v>
      </c>
    </row>
    <row r="175" spans="1:5" ht="15.75">
      <c r="A175" s="227" t="s">
        <v>281</v>
      </c>
      <c r="B175" s="39">
        <v>3204</v>
      </c>
      <c r="C175" s="228" t="s">
        <v>285</v>
      </c>
      <c r="D175" s="24">
        <v>33</v>
      </c>
      <c r="E175" s="329">
        <v>1</v>
      </c>
    </row>
    <row r="176" spans="1:5" ht="15.75">
      <c r="A176" s="227" t="s">
        <v>281</v>
      </c>
      <c r="B176" s="39">
        <v>3205</v>
      </c>
      <c r="C176" s="228" t="s">
        <v>286</v>
      </c>
      <c r="D176" s="24">
        <v>36</v>
      </c>
      <c r="E176" s="329">
        <v>1</v>
      </c>
    </row>
    <row r="177" spans="1:5" ht="15.75">
      <c r="A177" s="227" t="s">
        <v>281</v>
      </c>
      <c r="B177" s="39">
        <v>3206</v>
      </c>
      <c r="C177" s="228" t="s">
        <v>287</v>
      </c>
      <c r="D177" s="24">
        <v>36</v>
      </c>
      <c r="E177" s="329">
        <v>1</v>
      </c>
    </row>
    <row r="178" spans="1:5" ht="15.75">
      <c r="A178" s="227" t="s">
        <v>281</v>
      </c>
      <c r="B178" s="39">
        <v>3207</v>
      </c>
      <c r="C178" s="228" t="s">
        <v>288</v>
      </c>
      <c r="D178" s="22">
        <v>21</v>
      </c>
      <c r="E178" s="329">
        <v>1</v>
      </c>
    </row>
    <row r="179" spans="1:5" ht="15.75">
      <c r="A179" s="227" t="s">
        <v>281</v>
      </c>
      <c r="B179" s="39">
        <v>3208</v>
      </c>
      <c r="C179" s="228" t="s">
        <v>289</v>
      </c>
      <c r="D179" s="22">
        <v>42</v>
      </c>
      <c r="E179" s="329">
        <v>3</v>
      </c>
    </row>
    <row r="180" spans="1:5" ht="15.75">
      <c r="A180" s="227" t="s">
        <v>281</v>
      </c>
      <c r="B180" s="39">
        <v>3209</v>
      </c>
      <c r="C180" s="228" t="s">
        <v>290</v>
      </c>
      <c r="D180" s="22">
        <v>42</v>
      </c>
      <c r="E180" s="329">
        <v>1</v>
      </c>
    </row>
    <row r="181" spans="1:5" ht="15.75">
      <c r="A181" s="227" t="s">
        <v>281</v>
      </c>
      <c r="B181" s="39">
        <v>3210</v>
      </c>
      <c r="C181" s="228" t="s">
        <v>291</v>
      </c>
      <c r="D181" s="22">
        <v>54</v>
      </c>
      <c r="E181" s="329">
        <v>1</v>
      </c>
    </row>
    <row r="182" spans="1:5" ht="15.75">
      <c r="A182" s="227" t="s">
        <v>281</v>
      </c>
      <c r="B182" s="39">
        <v>3211</v>
      </c>
      <c r="C182" s="228" t="s">
        <v>292</v>
      </c>
      <c r="D182" s="24">
        <v>15</v>
      </c>
      <c r="E182" s="329">
        <v>2</v>
      </c>
    </row>
    <row r="183" spans="1:5" ht="15.75">
      <c r="A183" s="227" t="s">
        <v>281</v>
      </c>
      <c r="B183" s="39">
        <v>3212</v>
      </c>
      <c r="C183" s="228" t="s">
        <v>293</v>
      </c>
      <c r="D183" s="24">
        <v>11</v>
      </c>
      <c r="E183" s="329">
        <v>2</v>
      </c>
    </row>
    <row r="184" spans="1:5" ht="15.75">
      <c r="A184" s="55" t="s">
        <v>294</v>
      </c>
      <c r="B184" s="22">
        <v>3301</v>
      </c>
      <c r="C184" s="23" t="s">
        <v>295</v>
      </c>
      <c r="D184" s="22">
        <v>21</v>
      </c>
      <c r="E184" s="329">
        <v>1</v>
      </c>
    </row>
    <row r="185" spans="1:5" ht="15.75">
      <c r="A185" s="55" t="s">
        <v>294</v>
      </c>
      <c r="B185" s="22">
        <v>3302</v>
      </c>
      <c r="C185" s="23" t="s">
        <v>296</v>
      </c>
      <c r="D185" s="22">
        <v>31</v>
      </c>
      <c r="E185" s="329">
        <v>2</v>
      </c>
    </row>
    <row r="186" spans="1:5" ht="15.75">
      <c r="A186" s="55" t="s">
        <v>297</v>
      </c>
      <c r="B186" s="39">
        <v>3401</v>
      </c>
      <c r="C186" s="228" t="s">
        <v>298</v>
      </c>
      <c r="D186" s="39">
        <v>21</v>
      </c>
      <c r="E186" s="391">
        <v>1</v>
      </c>
    </row>
    <row r="187" spans="1:5" ht="15.75">
      <c r="A187" s="55" t="s">
        <v>297</v>
      </c>
      <c r="B187" s="39">
        <v>3402</v>
      </c>
      <c r="C187" s="228" t="s">
        <v>299</v>
      </c>
      <c r="D187" s="39">
        <v>41</v>
      </c>
      <c r="E187" s="391">
        <v>3</v>
      </c>
    </row>
    <row r="188" spans="1:5" ht="15.75">
      <c r="A188" s="55" t="s">
        <v>297</v>
      </c>
      <c r="B188" s="39">
        <v>3403</v>
      </c>
      <c r="C188" s="228" t="s">
        <v>300</v>
      </c>
      <c r="D188" s="39">
        <v>26</v>
      </c>
      <c r="E188" s="391">
        <v>2</v>
      </c>
    </row>
    <row r="189" spans="1:5" ht="15.75">
      <c r="A189" s="55" t="s">
        <v>297</v>
      </c>
      <c r="B189" s="39">
        <v>3404</v>
      </c>
      <c r="C189" s="228" t="s">
        <v>301</v>
      </c>
      <c r="D189" s="39">
        <v>31</v>
      </c>
      <c r="E189" s="391">
        <v>1</v>
      </c>
    </row>
    <row r="190" spans="1:5" ht="15.75">
      <c r="A190" s="55" t="s">
        <v>297</v>
      </c>
      <c r="B190" s="39">
        <v>3405</v>
      </c>
      <c r="C190" s="228" t="s">
        <v>302</v>
      </c>
      <c r="D190" s="39">
        <v>23</v>
      </c>
      <c r="E190" s="391">
        <v>1</v>
      </c>
    </row>
    <row r="191" spans="1:5" ht="15.75">
      <c r="A191" s="227" t="s">
        <v>303</v>
      </c>
      <c r="B191" s="39">
        <v>3501</v>
      </c>
      <c r="C191" s="228" t="s">
        <v>304</v>
      </c>
      <c r="D191" s="22">
        <v>21</v>
      </c>
      <c r="E191" s="329">
        <v>1</v>
      </c>
    </row>
    <row r="192" spans="1:5" ht="15.75">
      <c r="A192" s="55" t="s">
        <v>305</v>
      </c>
      <c r="B192" s="22">
        <v>3601</v>
      </c>
      <c r="C192" s="23" t="s">
        <v>306</v>
      </c>
      <c r="D192" s="22">
        <v>21</v>
      </c>
      <c r="E192" s="329">
        <v>1</v>
      </c>
    </row>
    <row r="193" spans="1:5" ht="15.75">
      <c r="A193" s="55" t="s">
        <v>307</v>
      </c>
      <c r="B193" s="22">
        <v>3701</v>
      </c>
      <c r="C193" s="23" t="s">
        <v>308</v>
      </c>
      <c r="D193" s="38">
        <v>21</v>
      </c>
      <c r="E193" s="390">
        <v>1</v>
      </c>
    </row>
    <row r="194" spans="1:5" ht="15.75">
      <c r="A194" s="55" t="s">
        <v>307</v>
      </c>
      <c r="B194" s="22">
        <v>3702</v>
      </c>
      <c r="C194" s="23" t="s">
        <v>310</v>
      </c>
      <c r="D194" s="38">
        <v>21</v>
      </c>
      <c r="E194" s="390">
        <v>1</v>
      </c>
    </row>
    <row r="195" spans="1:5" ht="15.75">
      <c r="A195" s="55" t="s">
        <v>307</v>
      </c>
      <c r="B195" s="22">
        <v>3703</v>
      </c>
      <c r="C195" s="23" t="s">
        <v>311</v>
      </c>
      <c r="D195" s="38">
        <v>36</v>
      </c>
      <c r="E195" s="390">
        <v>1</v>
      </c>
    </row>
    <row r="196" spans="1:5" ht="15.75">
      <c r="A196" s="55" t="s">
        <v>307</v>
      </c>
      <c r="B196" s="22">
        <v>3704</v>
      </c>
      <c r="C196" s="23" t="s">
        <v>312</v>
      </c>
      <c r="D196" s="38">
        <v>21</v>
      </c>
      <c r="E196" s="390">
        <v>1</v>
      </c>
    </row>
    <row r="197" spans="1:5" ht="15.75">
      <c r="A197" s="55" t="s">
        <v>307</v>
      </c>
      <c r="B197" s="22">
        <v>3705</v>
      </c>
      <c r="C197" s="23" t="s">
        <v>313</v>
      </c>
      <c r="D197" s="38">
        <v>15</v>
      </c>
      <c r="E197" s="390">
        <v>2</v>
      </c>
    </row>
    <row r="198" spans="1:5" ht="15.75">
      <c r="A198" s="55" t="s">
        <v>307</v>
      </c>
      <c r="B198" s="22">
        <v>3706</v>
      </c>
      <c r="C198" s="23" t="s">
        <v>314</v>
      </c>
      <c r="D198" s="38">
        <v>15</v>
      </c>
      <c r="E198" s="390">
        <v>1</v>
      </c>
    </row>
    <row r="199" spans="1:5" ht="15.75">
      <c r="A199" s="55" t="s">
        <v>315</v>
      </c>
      <c r="B199" s="22">
        <v>3801</v>
      </c>
      <c r="C199" s="23" t="s">
        <v>316</v>
      </c>
      <c r="D199" s="22">
        <v>42</v>
      </c>
      <c r="E199" s="329">
        <v>1</v>
      </c>
    </row>
    <row r="200" spans="1:5" ht="15.75">
      <c r="A200" s="55" t="s">
        <v>315</v>
      </c>
      <c r="B200" s="22">
        <v>3802</v>
      </c>
      <c r="C200" s="23" t="s">
        <v>317</v>
      </c>
      <c r="D200" s="22">
        <v>21</v>
      </c>
      <c r="E200" s="329">
        <v>1</v>
      </c>
    </row>
    <row r="201" spans="1:5" ht="15.75">
      <c r="A201" s="55" t="s">
        <v>315</v>
      </c>
      <c r="B201" s="22">
        <v>3803</v>
      </c>
      <c r="C201" s="23" t="s">
        <v>511</v>
      </c>
      <c r="D201" s="22">
        <v>21</v>
      </c>
      <c r="E201" s="329">
        <v>1</v>
      </c>
    </row>
    <row r="202" spans="1:5" ht="15.75">
      <c r="A202" s="55" t="s">
        <v>319</v>
      </c>
      <c r="B202" s="22">
        <v>3804</v>
      </c>
      <c r="C202" s="23" t="s">
        <v>320</v>
      </c>
      <c r="D202" s="24">
        <v>11</v>
      </c>
      <c r="E202" s="329">
        <v>2</v>
      </c>
    </row>
    <row r="203" spans="1:5" ht="15.75">
      <c r="A203" s="55" t="s">
        <v>321</v>
      </c>
      <c r="B203" s="22">
        <v>3901</v>
      </c>
      <c r="C203" s="23" t="s">
        <v>322</v>
      </c>
      <c r="D203" s="22">
        <v>36</v>
      </c>
      <c r="E203" s="329">
        <v>3</v>
      </c>
    </row>
    <row r="204" spans="1:5" ht="15.75">
      <c r="A204" s="55" t="s">
        <v>323</v>
      </c>
      <c r="B204" s="22">
        <v>4001</v>
      </c>
      <c r="C204" s="23" t="s">
        <v>324</v>
      </c>
      <c r="D204" s="22">
        <v>21</v>
      </c>
      <c r="E204" s="329">
        <v>1</v>
      </c>
    </row>
    <row r="205" spans="1:5" ht="15.75">
      <c r="A205" s="157" t="s">
        <v>323</v>
      </c>
      <c r="B205" s="31">
        <v>4002</v>
      </c>
      <c r="C205" s="164" t="s">
        <v>325</v>
      </c>
      <c r="D205" s="31">
        <v>11</v>
      </c>
      <c r="E205" s="326">
        <v>2</v>
      </c>
    </row>
    <row r="206" spans="1:5" ht="15.75">
      <c r="A206" s="55" t="s">
        <v>527</v>
      </c>
      <c r="B206" s="22">
        <v>4101</v>
      </c>
      <c r="C206" s="23" t="s">
        <v>327</v>
      </c>
      <c r="D206" s="38">
        <v>42</v>
      </c>
      <c r="E206" s="329">
        <v>1</v>
      </c>
    </row>
    <row r="207" spans="1:5" ht="15.75">
      <c r="A207" s="55" t="s">
        <v>527</v>
      </c>
      <c r="B207" s="22">
        <v>4102</v>
      </c>
      <c r="C207" s="23" t="s">
        <v>329</v>
      </c>
      <c r="D207" s="22">
        <v>21</v>
      </c>
      <c r="E207" s="329">
        <v>1</v>
      </c>
    </row>
    <row r="208" spans="1:5" ht="15.75">
      <c r="A208" s="55" t="s">
        <v>527</v>
      </c>
      <c r="B208" s="22">
        <v>4103</v>
      </c>
      <c r="C208" s="23" t="s">
        <v>330</v>
      </c>
      <c r="D208" s="39">
        <v>33</v>
      </c>
      <c r="E208" s="329">
        <v>3</v>
      </c>
    </row>
    <row r="209" spans="1:5" ht="15.75">
      <c r="A209" s="55" t="s">
        <v>527</v>
      </c>
      <c r="B209" s="22">
        <v>4104</v>
      </c>
      <c r="C209" s="23" t="s">
        <v>331</v>
      </c>
      <c r="D209" s="22">
        <v>36</v>
      </c>
      <c r="E209" s="329">
        <v>1</v>
      </c>
    </row>
    <row r="210" spans="1:5" ht="15.75">
      <c r="A210" s="55" t="s">
        <v>527</v>
      </c>
      <c r="B210" s="22">
        <v>4105</v>
      </c>
      <c r="C210" s="23" t="s">
        <v>332</v>
      </c>
      <c r="D210" s="22">
        <v>37</v>
      </c>
      <c r="E210" s="329">
        <v>1</v>
      </c>
    </row>
    <row r="211" spans="1:5" ht="15.75">
      <c r="A211" s="55" t="s">
        <v>333</v>
      </c>
      <c r="B211" s="22">
        <v>4201</v>
      </c>
      <c r="C211" s="23" t="s">
        <v>334</v>
      </c>
      <c r="D211" s="290">
        <v>11</v>
      </c>
      <c r="E211" s="398">
        <v>2</v>
      </c>
    </row>
    <row r="212" spans="1:5" ht="15.75">
      <c r="A212" s="55" t="s">
        <v>333</v>
      </c>
      <c r="B212" s="22">
        <v>4202</v>
      </c>
      <c r="C212" s="293" t="s">
        <v>335</v>
      </c>
      <c r="D212" s="287">
        <v>13</v>
      </c>
      <c r="E212" s="399">
        <v>2</v>
      </c>
    </row>
    <row r="213" spans="1:5" ht="15.75">
      <c r="A213" s="55" t="s">
        <v>333</v>
      </c>
      <c r="B213" s="22">
        <v>4203</v>
      </c>
      <c r="C213" s="286" t="s">
        <v>336</v>
      </c>
      <c r="D213" s="290">
        <v>36</v>
      </c>
      <c r="E213" s="398">
        <v>1</v>
      </c>
    </row>
    <row r="214" spans="1:5" ht="15.75">
      <c r="A214" s="55" t="s">
        <v>333</v>
      </c>
      <c r="B214" s="290">
        <v>4204</v>
      </c>
      <c r="C214" s="293" t="s">
        <v>337</v>
      </c>
      <c r="D214" s="290">
        <v>33</v>
      </c>
      <c r="E214" s="398">
        <v>1</v>
      </c>
    </row>
    <row r="215" spans="1:5" ht="15.75">
      <c r="A215" s="55" t="s">
        <v>333</v>
      </c>
      <c r="B215" s="290">
        <v>4205</v>
      </c>
      <c r="C215" s="293" t="s">
        <v>338</v>
      </c>
      <c r="D215" s="287">
        <v>42</v>
      </c>
      <c r="E215" s="399">
        <v>1</v>
      </c>
    </row>
    <row r="216" spans="1:5" ht="15.75">
      <c r="A216" s="55" t="s">
        <v>333</v>
      </c>
      <c r="B216" s="287">
        <v>4206</v>
      </c>
      <c r="C216" s="286" t="s">
        <v>339</v>
      </c>
      <c r="D216" s="287">
        <v>42</v>
      </c>
      <c r="E216" s="399">
        <v>1</v>
      </c>
    </row>
    <row r="217" spans="1:5" ht="15.75">
      <c r="A217" s="55" t="s">
        <v>333</v>
      </c>
      <c r="B217" s="290">
        <v>4207</v>
      </c>
      <c r="C217" s="286" t="s">
        <v>340</v>
      </c>
      <c r="D217" s="287">
        <v>42</v>
      </c>
      <c r="E217" s="399">
        <v>1</v>
      </c>
    </row>
    <row r="218" spans="1:5" ht="15.75">
      <c r="A218" s="55" t="s">
        <v>333</v>
      </c>
      <c r="B218" s="290">
        <v>4208</v>
      </c>
      <c r="C218" s="286" t="s">
        <v>341</v>
      </c>
      <c r="D218" s="287">
        <v>42</v>
      </c>
      <c r="E218" s="399">
        <v>3</v>
      </c>
    </row>
    <row r="219" spans="1:5" ht="15.75">
      <c r="A219" s="55" t="s">
        <v>333</v>
      </c>
      <c r="B219" s="290">
        <v>4209</v>
      </c>
      <c r="C219" s="286" t="s">
        <v>342</v>
      </c>
      <c r="D219" s="287">
        <v>21</v>
      </c>
      <c r="E219" s="399">
        <v>1</v>
      </c>
    </row>
    <row r="220" spans="1:5" ht="15.75">
      <c r="A220" s="55" t="s">
        <v>343</v>
      </c>
      <c r="B220" s="287">
        <v>4301</v>
      </c>
      <c r="C220" s="286" t="s">
        <v>344</v>
      </c>
      <c r="D220" s="22">
        <v>21</v>
      </c>
      <c r="E220" s="329">
        <v>3</v>
      </c>
    </row>
    <row r="221" spans="1:5" ht="15.75">
      <c r="A221" s="55" t="s">
        <v>345</v>
      </c>
      <c r="B221" s="22">
        <v>4401</v>
      </c>
      <c r="C221" s="23" t="s">
        <v>346</v>
      </c>
      <c r="D221" s="22">
        <v>37</v>
      </c>
      <c r="E221" s="329">
        <v>1</v>
      </c>
    </row>
    <row r="222" spans="1:5" ht="15.75">
      <c r="A222" s="55" t="s">
        <v>345</v>
      </c>
      <c r="B222" s="22">
        <v>4402</v>
      </c>
      <c r="C222" s="23" t="s">
        <v>347</v>
      </c>
      <c r="D222" s="22">
        <v>31</v>
      </c>
      <c r="E222" s="329">
        <v>3</v>
      </c>
    </row>
    <row r="223" spans="1:5" ht="15.75">
      <c r="A223" s="55" t="s">
        <v>345</v>
      </c>
      <c r="B223" s="22">
        <v>4403</v>
      </c>
      <c r="C223" s="23" t="s">
        <v>348</v>
      </c>
      <c r="D223" s="22">
        <v>33</v>
      </c>
      <c r="E223" s="329">
        <v>3</v>
      </c>
    </row>
    <row r="224" spans="1:5" ht="15.75">
      <c r="A224" s="55" t="s">
        <v>345</v>
      </c>
      <c r="B224" s="22">
        <v>4404</v>
      </c>
      <c r="C224" s="23" t="s">
        <v>349</v>
      </c>
      <c r="D224" s="22">
        <v>37</v>
      </c>
      <c r="E224" s="329">
        <v>1</v>
      </c>
    </row>
    <row r="225" spans="1:5" ht="15.75">
      <c r="A225" s="55" t="s">
        <v>345</v>
      </c>
      <c r="B225" s="22">
        <v>4405</v>
      </c>
      <c r="C225" s="23" t="s">
        <v>350</v>
      </c>
      <c r="D225" s="22">
        <v>35</v>
      </c>
      <c r="E225" s="329">
        <v>3</v>
      </c>
    </row>
    <row r="226" spans="1:5" ht="15.75">
      <c r="A226" s="55" t="s">
        <v>345</v>
      </c>
      <c r="B226" s="22">
        <v>4406</v>
      </c>
      <c r="C226" s="23" t="s">
        <v>512</v>
      </c>
      <c r="D226" s="22">
        <v>52</v>
      </c>
      <c r="E226" s="329">
        <v>1</v>
      </c>
    </row>
    <row r="227" spans="1:5" ht="15.75">
      <c r="A227" s="55" t="s">
        <v>352</v>
      </c>
      <c r="B227" s="22">
        <v>4407</v>
      </c>
      <c r="C227" s="23" t="s">
        <v>353</v>
      </c>
      <c r="D227" s="22">
        <v>42</v>
      </c>
      <c r="E227" s="329">
        <v>1</v>
      </c>
    </row>
    <row r="228" spans="1:5" ht="15.75">
      <c r="A228" s="55" t="s">
        <v>352</v>
      </c>
      <c r="B228" s="22">
        <v>4408</v>
      </c>
      <c r="C228" s="23" t="s">
        <v>354</v>
      </c>
      <c r="D228" s="22">
        <v>11</v>
      </c>
      <c r="E228" s="329">
        <v>2</v>
      </c>
    </row>
    <row r="229" spans="1:5" ht="15.75">
      <c r="A229" s="55" t="s">
        <v>352</v>
      </c>
      <c r="B229" s="22">
        <v>4409</v>
      </c>
      <c r="C229" s="23" t="s">
        <v>513</v>
      </c>
      <c r="D229" s="22">
        <v>21</v>
      </c>
      <c r="E229" s="329">
        <v>1</v>
      </c>
    </row>
    <row r="230" spans="1:5" ht="15.75">
      <c r="A230" s="55" t="s">
        <v>356</v>
      </c>
      <c r="B230" s="22">
        <v>4501</v>
      </c>
      <c r="C230" s="23" t="s">
        <v>357</v>
      </c>
      <c r="D230" s="22">
        <v>21</v>
      </c>
      <c r="E230" s="329">
        <v>3</v>
      </c>
    </row>
    <row r="231" spans="1:5" ht="15.75">
      <c r="A231" s="55" t="s">
        <v>356</v>
      </c>
      <c r="B231" s="22">
        <v>4502</v>
      </c>
      <c r="C231" s="23" t="s">
        <v>358</v>
      </c>
      <c r="D231" s="22">
        <v>15</v>
      </c>
      <c r="E231" s="329">
        <v>2</v>
      </c>
    </row>
    <row r="232" spans="1:5" ht="15.75">
      <c r="A232" s="55" t="s">
        <v>356</v>
      </c>
      <c r="B232" s="22">
        <v>4503</v>
      </c>
      <c r="C232" s="23" t="s">
        <v>359</v>
      </c>
      <c r="D232" s="22">
        <v>15</v>
      </c>
      <c r="E232" s="329">
        <v>2</v>
      </c>
    </row>
    <row r="233" spans="1:5" ht="15.75">
      <c r="A233" s="55" t="s">
        <v>356</v>
      </c>
      <c r="B233" s="22">
        <v>4504</v>
      </c>
      <c r="C233" s="23" t="s">
        <v>360</v>
      </c>
      <c r="D233" s="22">
        <v>52</v>
      </c>
      <c r="E233" s="329">
        <v>1</v>
      </c>
    </row>
    <row r="234" spans="1:5" ht="15.75">
      <c r="A234" s="55" t="s">
        <v>356</v>
      </c>
      <c r="B234" s="22">
        <v>4505</v>
      </c>
      <c r="C234" s="23" t="s">
        <v>361</v>
      </c>
      <c r="D234" s="22">
        <v>73</v>
      </c>
      <c r="E234" s="329">
        <v>3</v>
      </c>
    </row>
    <row r="235" spans="1:5" ht="15.75">
      <c r="A235" s="55" t="s">
        <v>356</v>
      </c>
      <c r="B235" s="22">
        <v>4506</v>
      </c>
      <c r="C235" s="23" t="s">
        <v>362</v>
      </c>
      <c r="D235" s="22">
        <v>21</v>
      </c>
      <c r="E235" s="329">
        <v>1</v>
      </c>
    </row>
    <row r="236" spans="1:5" ht="15.75">
      <c r="A236" s="55" t="s">
        <v>356</v>
      </c>
      <c r="B236" s="22">
        <v>4507</v>
      </c>
      <c r="C236" s="23" t="s">
        <v>363</v>
      </c>
      <c r="D236" s="22">
        <v>12</v>
      </c>
      <c r="E236" s="329">
        <v>2</v>
      </c>
    </row>
    <row r="237" spans="1:5" ht="15.75">
      <c r="A237" s="55" t="s">
        <v>356</v>
      </c>
      <c r="B237" s="22">
        <v>4508</v>
      </c>
      <c r="C237" s="23" t="s">
        <v>364</v>
      </c>
      <c r="D237" s="22">
        <v>11</v>
      </c>
      <c r="E237" s="329">
        <v>2</v>
      </c>
    </row>
    <row r="238" spans="1:5" ht="15.75">
      <c r="A238" s="55" t="s">
        <v>356</v>
      </c>
      <c r="B238" s="22">
        <v>4509</v>
      </c>
      <c r="C238" s="23" t="s">
        <v>365</v>
      </c>
      <c r="D238" s="22">
        <v>11</v>
      </c>
      <c r="E238" s="329">
        <v>2</v>
      </c>
    </row>
    <row r="239" spans="1:5" ht="15.75">
      <c r="A239" s="55" t="s">
        <v>356</v>
      </c>
      <c r="B239" s="22">
        <v>4510</v>
      </c>
      <c r="C239" s="23" t="s">
        <v>366</v>
      </c>
      <c r="D239" s="22">
        <v>22</v>
      </c>
      <c r="E239" s="329">
        <v>2</v>
      </c>
    </row>
    <row r="240" spans="1:5" ht="15.75">
      <c r="A240" s="55" t="s">
        <v>356</v>
      </c>
      <c r="B240" s="22">
        <v>4511</v>
      </c>
      <c r="C240" s="23" t="s">
        <v>514</v>
      </c>
      <c r="D240" s="22">
        <v>11</v>
      </c>
      <c r="E240" s="329">
        <v>2</v>
      </c>
    </row>
    <row r="241" spans="1:5" ht="15.75">
      <c r="A241" s="55" t="s">
        <v>368</v>
      </c>
      <c r="B241" s="22">
        <v>4601</v>
      </c>
      <c r="C241" s="23" t="s">
        <v>369</v>
      </c>
      <c r="D241" s="22">
        <v>11</v>
      </c>
      <c r="E241" s="329">
        <v>2</v>
      </c>
    </row>
    <row r="242" spans="1:5" ht="15.75">
      <c r="A242" s="55" t="s">
        <v>368</v>
      </c>
      <c r="B242" s="22">
        <v>4602</v>
      </c>
      <c r="C242" s="23" t="s">
        <v>370</v>
      </c>
      <c r="D242" s="22">
        <v>36</v>
      </c>
      <c r="E242" s="329">
        <v>1</v>
      </c>
    </row>
    <row r="243" spans="1:5" ht="15.75">
      <c r="A243" s="55" t="s">
        <v>368</v>
      </c>
      <c r="B243" s="22">
        <v>4603</v>
      </c>
      <c r="C243" s="23" t="s">
        <v>371</v>
      </c>
      <c r="D243" s="22">
        <v>34</v>
      </c>
      <c r="E243" s="329">
        <v>1</v>
      </c>
    </row>
    <row r="244" spans="1:5" ht="15.75">
      <c r="A244" s="55" t="s">
        <v>368</v>
      </c>
      <c r="B244" s="22">
        <v>4604</v>
      </c>
      <c r="C244" s="23" t="s">
        <v>372</v>
      </c>
      <c r="D244" s="22">
        <v>21</v>
      </c>
      <c r="E244" s="329">
        <v>1</v>
      </c>
    </row>
    <row r="245" spans="1:5" ht="15.75">
      <c r="A245" s="55" t="s">
        <v>368</v>
      </c>
      <c r="B245" s="22">
        <v>4605</v>
      </c>
      <c r="C245" s="23" t="s">
        <v>373</v>
      </c>
      <c r="D245" s="22">
        <v>15</v>
      </c>
      <c r="E245" s="329">
        <v>2</v>
      </c>
    </row>
    <row r="246" spans="1:5" ht="15.75">
      <c r="A246" s="55" t="s">
        <v>368</v>
      </c>
      <c r="B246" s="22">
        <v>4606</v>
      </c>
      <c r="C246" s="23" t="s">
        <v>374</v>
      </c>
      <c r="D246" s="22">
        <v>11</v>
      </c>
      <c r="E246" s="329">
        <v>2</v>
      </c>
    </row>
    <row r="247" spans="1:5" ht="15.75">
      <c r="A247" s="55" t="s">
        <v>375</v>
      </c>
      <c r="B247" s="22">
        <v>4701</v>
      </c>
      <c r="C247" s="23" t="s">
        <v>376</v>
      </c>
      <c r="D247" s="22">
        <v>11</v>
      </c>
      <c r="E247" s="329">
        <v>2</v>
      </c>
    </row>
    <row r="248" spans="1:5" ht="15.75">
      <c r="A248" s="55" t="s">
        <v>375</v>
      </c>
      <c r="B248" s="22">
        <v>4702</v>
      </c>
      <c r="C248" s="23" t="s">
        <v>377</v>
      </c>
      <c r="D248" s="22">
        <v>11</v>
      </c>
      <c r="E248" s="329">
        <v>2</v>
      </c>
    </row>
    <row r="249" spans="1:5" ht="15.75">
      <c r="A249" s="55" t="s">
        <v>375</v>
      </c>
      <c r="B249" s="22">
        <v>4703</v>
      </c>
      <c r="C249" s="23" t="s">
        <v>515</v>
      </c>
      <c r="D249" s="22">
        <v>11</v>
      </c>
      <c r="E249" s="329">
        <v>2</v>
      </c>
    </row>
    <row r="250" spans="1:5" ht="16.5" thickBot="1">
      <c r="A250" s="324" t="s">
        <v>375</v>
      </c>
      <c r="B250" s="16">
        <v>4704</v>
      </c>
      <c r="C250" s="17" t="s">
        <v>516</v>
      </c>
      <c r="D250" s="16">
        <v>11</v>
      </c>
      <c r="E250" s="336">
        <v>2</v>
      </c>
    </row>
  </sheetData>
  <mergeCells count="6">
    <mergeCell ref="A1:E1"/>
    <mergeCell ref="A2:A3"/>
    <mergeCell ref="B2:B3"/>
    <mergeCell ref="C2:C3"/>
    <mergeCell ref="D2:D3"/>
    <mergeCell ref="E2:E3"/>
  </mergeCells>
  <phoneticPr fontId="4"/>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56"/>
  <sheetViews>
    <sheetView topLeftCell="G16" zoomScaleNormal="100" zoomScaleSheetLayoutView="90" workbookViewId="0">
      <selection activeCell="T25" sqref="T25"/>
    </sheetView>
  </sheetViews>
  <sheetFormatPr defaultColWidth="9" defaultRowHeight="13.5"/>
  <cols>
    <col min="1" max="2" width="8.5" style="454" bestFit="1" customWidth="1"/>
    <col min="3" max="3" width="58.75" style="455" bestFit="1" customWidth="1"/>
    <col min="4" max="4" width="8.5" style="454" bestFit="1" customWidth="1"/>
    <col min="5" max="5" width="10" style="454" customWidth="1"/>
    <col min="6" max="6" width="7.125" style="454" customWidth="1"/>
    <col min="7" max="7" width="13" style="405" customWidth="1"/>
    <col min="8" max="8" width="8.125" style="405" customWidth="1"/>
    <col min="9" max="11" width="9" style="405"/>
    <col min="12" max="12" width="13.125" style="405" customWidth="1"/>
    <col min="13" max="16384" width="9" style="405"/>
  </cols>
  <sheetData>
    <row r="1" spans="1:14" ht="38.25" customHeight="1" thickBot="1">
      <c r="A1" s="904" t="s">
        <v>0</v>
      </c>
      <c r="B1" s="904"/>
      <c r="C1" s="904"/>
      <c r="D1" s="904"/>
      <c r="E1" s="904"/>
      <c r="F1" s="904"/>
      <c r="G1" s="454"/>
      <c r="N1" s="406"/>
    </row>
    <row r="2" spans="1:14" ht="38.25" customHeight="1" thickBot="1">
      <c r="A2" s="407" t="s">
        <v>1</v>
      </c>
      <c r="B2" s="408" t="s">
        <v>474</v>
      </c>
      <c r="C2" s="408" t="s">
        <v>3</v>
      </c>
      <c r="D2" s="408" t="s">
        <v>528</v>
      </c>
      <c r="E2" s="409" t="s">
        <v>529</v>
      </c>
      <c r="F2" s="410" t="s">
        <v>11</v>
      </c>
      <c r="G2" s="454"/>
      <c r="N2" s="406"/>
    </row>
    <row r="3" spans="1:14" ht="24" customHeight="1" thickBot="1">
      <c r="A3" s="411" t="s">
        <v>155</v>
      </c>
      <c r="B3" s="412">
        <v>1601</v>
      </c>
      <c r="C3" s="413" t="s">
        <v>497</v>
      </c>
      <c r="D3" s="412">
        <v>21</v>
      </c>
      <c r="E3" s="412">
        <v>1</v>
      </c>
      <c r="F3" s="414">
        <v>1949</v>
      </c>
      <c r="G3" s="454"/>
      <c r="H3" s="415"/>
      <c r="I3" s="341" t="s">
        <v>433</v>
      </c>
      <c r="J3" s="341" t="s">
        <v>434</v>
      </c>
      <c r="K3" s="266" t="s">
        <v>530</v>
      </c>
      <c r="L3" s="367" t="s">
        <v>531</v>
      </c>
      <c r="M3" s="416" t="s">
        <v>532</v>
      </c>
      <c r="N3" s="406"/>
    </row>
    <row r="4" spans="1:14" ht="18" customHeight="1">
      <c r="A4" s="417" t="s">
        <v>163</v>
      </c>
      <c r="B4" s="418">
        <v>1701</v>
      </c>
      <c r="C4" s="419" t="s">
        <v>164</v>
      </c>
      <c r="D4" s="418">
        <v>21</v>
      </c>
      <c r="E4" s="418">
        <v>1</v>
      </c>
      <c r="F4" s="420">
        <v>1949</v>
      </c>
      <c r="G4" s="454"/>
      <c r="H4" s="421" t="s">
        <v>533</v>
      </c>
      <c r="I4" s="422">
        <v>9</v>
      </c>
      <c r="J4" s="422">
        <v>0</v>
      </c>
      <c r="K4" s="422">
        <v>0</v>
      </c>
      <c r="L4" s="422">
        <f>I4+K4</f>
        <v>9</v>
      </c>
      <c r="M4" s="423">
        <f>J4/(L4+J4)</f>
        <v>0</v>
      </c>
      <c r="N4" s="406"/>
    </row>
    <row r="5" spans="1:14" ht="18" customHeight="1">
      <c r="A5" s="417" t="s">
        <v>123</v>
      </c>
      <c r="B5" s="418">
        <v>1102</v>
      </c>
      <c r="C5" s="419" t="s">
        <v>125</v>
      </c>
      <c r="D5" s="418">
        <v>21</v>
      </c>
      <c r="E5" s="418">
        <v>1</v>
      </c>
      <c r="F5" s="420">
        <v>1950</v>
      </c>
      <c r="G5" s="454"/>
      <c r="H5" s="424" t="s">
        <v>534</v>
      </c>
      <c r="I5" s="59">
        <v>12</v>
      </c>
      <c r="J5" s="59">
        <v>5</v>
      </c>
      <c r="K5" s="59">
        <v>3</v>
      </c>
      <c r="L5" s="59">
        <f t="shared" ref="L5:L13" si="0">I5+K5</f>
        <v>15</v>
      </c>
      <c r="M5" s="425">
        <f t="shared" ref="M5:M14" si="1">J5/(L5+J5)</f>
        <v>0.25</v>
      </c>
      <c r="N5" s="406"/>
    </row>
    <row r="6" spans="1:14" ht="18" customHeight="1">
      <c r="A6" s="417" t="s">
        <v>224</v>
      </c>
      <c r="B6" s="418">
        <v>2301</v>
      </c>
      <c r="C6" s="419" t="s">
        <v>225</v>
      </c>
      <c r="D6" s="418">
        <v>21</v>
      </c>
      <c r="E6" s="418">
        <v>1</v>
      </c>
      <c r="F6" s="420">
        <v>1952</v>
      </c>
      <c r="G6" s="454"/>
      <c r="H6" s="424" t="s">
        <v>535</v>
      </c>
      <c r="I6" s="59">
        <v>10</v>
      </c>
      <c r="J6" s="59">
        <v>12</v>
      </c>
      <c r="K6" s="59">
        <v>4</v>
      </c>
      <c r="L6" s="59">
        <f t="shared" si="0"/>
        <v>14</v>
      </c>
      <c r="M6" s="425">
        <f t="shared" si="1"/>
        <v>0.46153846153846156</v>
      </c>
      <c r="N6" s="406"/>
    </row>
    <row r="7" spans="1:14" ht="18" customHeight="1">
      <c r="A7" s="417" t="s">
        <v>307</v>
      </c>
      <c r="B7" s="418">
        <v>3701</v>
      </c>
      <c r="C7" s="419" t="s">
        <v>308</v>
      </c>
      <c r="D7" s="418">
        <v>21</v>
      </c>
      <c r="E7" s="418">
        <v>1</v>
      </c>
      <c r="F7" s="420">
        <v>1955</v>
      </c>
      <c r="G7" s="454"/>
      <c r="H7" s="424" t="s">
        <v>536</v>
      </c>
      <c r="I7" s="59">
        <v>11</v>
      </c>
      <c r="J7" s="59">
        <v>3</v>
      </c>
      <c r="K7" s="59">
        <v>1</v>
      </c>
      <c r="L7" s="59">
        <f t="shared" si="0"/>
        <v>12</v>
      </c>
      <c r="M7" s="425">
        <f t="shared" si="1"/>
        <v>0.2</v>
      </c>
      <c r="N7" s="406"/>
    </row>
    <row r="8" spans="1:14" ht="18" customHeight="1">
      <c r="A8" s="417" t="s">
        <v>214</v>
      </c>
      <c r="B8" s="418">
        <v>2203</v>
      </c>
      <c r="C8" s="419" t="s">
        <v>217</v>
      </c>
      <c r="D8" s="418">
        <v>21</v>
      </c>
      <c r="E8" s="418">
        <v>1</v>
      </c>
      <c r="F8" s="420">
        <v>1956</v>
      </c>
      <c r="G8" s="454"/>
      <c r="H8" s="424" t="s">
        <v>537</v>
      </c>
      <c r="I8" s="59">
        <v>11</v>
      </c>
      <c r="J8" s="59">
        <v>8</v>
      </c>
      <c r="K8" s="59">
        <v>2</v>
      </c>
      <c r="L8" s="59">
        <f t="shared" si="0"/>
        <v>13</v>
      </c>
      <c r="M8" s="425">
        <f t="shared" si="1"/>
        <v>0.38095238095238093</v>
      </c>
      <c r="N8" s="406"/>
    </row>
    <row r="9" spans="1:14" ht="18" customHeight="1">
      <c r="A9" s="417" t="s">
        <v>214</v>
      </c>
      <c r="B9" s="418">
        <v>2205</v>
      </c>
      <c r="C9" s="419" t="s">
        <v>219</v>
      </c>
      <c r="D9" s="418">
        <v>31</v>
      </c>
      <c r="E9" s="418">
        <v>1</v>
      </c>
      <c r="F9" s="420">
        <v>1956</v>
      </c>
      <c r="G9" s="454"/>
      <c r="H9" s="424" t="s">
        <v>538</v>
      </c>
      <c r="I9" s="59">
        <v>9</v>
      </c>
      <c r="J9" s="59">
        <v>7</v>
      </c>
      <c r="K9" s="59">
        <v>3</v>
      </c>
      <c r="L9" s="59">
        <f t="shared" si="0"/>
        <v>12</v>
      </c>
      <c r="M9" s="425">
        <f t="shared" si="1"/>
        <v>0.36842105263157893</v>
      </c>
      <c r="N9" s="406"/>
    </row>
    <row r="10" spans="1:14" ht="18" customHeight="1">
      <c r="A10" s="417" t="s">
        <v>323</v>
      </c>
      <c r="B10" s="418">
        <v>4001</v>
      </c>
      <c r="C10" s="419" t="s">
        <v>324</v>
      </c>
      <c r="D10" s="418">
        <v>21</v>
      </c>
      <c r="E10" s="418">
        <v>1</v>
      </c>
      <c r="F10" s="420">
        <v>1956</v>
      </c>
      <c r="G10" s="454"/>
      <c r="H10" s="424" t="s">
        <v>539</v>
      </c>
      <c r="I10" s="59">
        <v>15</v>
      </c>
      <c r="J10" s="59">
        <v>11</v>
      </c>
      <c r="K10" s="59">
        <v>11</v>
      </c>
      <c r="L10" s="59">
        <f t="shared" si="0"/>
        <v>26</v>
      </c>
      <c r="M10" s="425">
        <f t="shared" si="1"/>
        <v>0.29729729729729731</v>
      </c>
      <c r="N10" s="406"/>
    </row>
    <row r="11" spans="1:14" ht="18" customHeight="1">
      <c r="A11" s="417" t="s">
        <v>315</v>
      </c>
      <c r="B11" s="418">
        <v>3802</v>
      </c>
      <c r="C11" s="419" t="s">
        <v>317</v>
      </c>
      <c r="D11" s="418">
        <v>21</v>
      </c>
      <c r="E11" s="418">
        <v>1</v>
      </c>
      <c r="F11" s="420">
        <v>1957</v>
      </c>
      <c r="G11" s="454">
        <v>9</v>
      </c>
      <c r="H11" s="424" t="s">
        <v>540</v>
      </c>
      <c r="I11" s="59">
        <v>18</v>
      </c>
      <c r="J11" s="59">
        <v>11</v>
      </c>
      <c r="K11" s="59">
        <v>10</v>
      </c>
      <c r="L11" s="59">
        <f t="shared" si="0"/>
        <v>28</v>
      </c>
      <c r="M11" s="425">
        <f t="shared" si="1"/>
        <v>0.28205128205128205</v>
      </c>
      <c r="N11" s="406"/>
    </row>
    <row r="12" spans="1:14" ht="18" customHeight="1">
      <c r="A12" s="417" t="s">
        <v>192</v>
      </c>
      <c r="B12" s="418">
        <v>2106</v>
      </c>
      <c r="C12" s="419" t="s">
        <v>198</v>
      </c>
      <c r="D12" s="418">
        <v>21</v>
      </c>
      <c r="E12" s="418">
        <v>1</v>
      </c>
      <c r="F12" s="420">
        <v>1961</v>
      </c>
      <c r="G12" s="454"/>
      <c r="H12" s="424" t="s">
        <v>541</v>
      </c>
      <c r="I12" s="59">
        <v>17</v>
      </c>
      <c r="J12" s="59">
        <v>23</v>
      </c>
      <c r="K12" s="59">
        <v>7</v>
      </c>
      <c r="L12" s="59">
        <f>I12+K12</f>
        <v>24</v>
      </c>
      <c r="M12" s="425">
        <f t="shared" si="1"/>
        <v>0.48936170212765956</v>
      </c>
      <c r="N12" s="406"/>
    </row>
    <row r="13" spans="1:14" ht="18" customHeight="1">
      <c r="A13" s="417" t="s">
        <v>368</v>
      </c>
      <c r="B13" s="418">
        <v>4602</v>
      </c>
      <c r="C13" s="419" t="s">
        <v>370</v>
      </c>
      <c r="D13" s="418">
        <v>36</v>
      </c>
      <c r="E13" s="418">
        <v>1</v>
      </c>
      <c r="F13" s="420">
        <v>1962</v>
      </c>
      <c r="G13" s="490"/>
      <c r="H13" s="424" t="s">
        <v>272</v>
      </c>
      <c r="I13" s="59">
        <v>3</v>
      </c>
      <c r="J13" s="59">
        <v>8</v>
      </c>
      <c r="K13" s="59">
        <v>3</v>
      </c>
      <c r="L13" s="59">
        <f t="shared" si="0"/>
        <v>6</v>
      </c>
      <c r="M13" s="425">
        <f t="shared" si="1"/>
        <v>0.5714285714285714</v>
      </c>
      <c r="N13" s="406"/>
    </row>
    <row r="14" spans="1:14" ht="18" customHeight="1">
      <c r="A14" s="417" t="s">
        <v>224</v>
      </c>
      <c r="B14" s="418">
        <v>2303</v>
      </c>
      <c r="C14" s="419" t="s">
        <v>227</v>
      </c>
      <c r="D14" s="418">
        <v>21</v>
      </c>
      <c r="E14" s="418">
        <v>1</v>
      </c>
      <c r="F14" s="420">
        <v>1964</v>
      </c>
      <c r="G14" s="490"/>
      <c r="H14" s="424" t="s">
        <v>542</v>
      </c>
      <c r="I14" s="59">
        <f>SUM(I4:I13)</f>
        <v>115</v>
      </c>
      <c r="J14" s="59">
        <f>SUM(J4:J13)</f>
        <v>88</v>
      </c>
      <c r="K14" s="59">
        <f>SUM(K4:K13)</f>
        <v>44</v>
      </c>
      <c r="L14" s="59">
        <f t="shared" ref="L14" si="2">SUM(L4:L13)</f>
        <v>159</v>
      </c>
      <c r="M14" s="425">
        <f t="shared" si="1"/>
        <v>0.35627530364372467</v>
      </c>
      <c r="N14" s="406"/>
    </row>
    <row r="15" spans="1:14" ht="18" customHeight="1" thickBot="1">
      <c r="A15" s="417" t="s">
        <v>303</v>
      </c>
      <c r="B15" s="418">
        <v>3501</v>
      </c>
      <c r="C15" s="419" t="s">
        <v>304</v>
      </c>
      <c r="D15" s="418">
        <v>21</v>
      </c>
      <c r="E15" s="418">
        <v>1</v>
      </c>
      <c r="F15" s="420">
        <v>1964</v>
      </c>
      <c r="G15" s="454"/>
      <c r="H15" s="427"/>
      <c r="I15" s="907">
        <f>SUM(I14:K14)</f>
        <v>247</v>
      </c>
      <c r="J15" s="907"/>
      <c r="K15" s="907"/>
      <c r="L15" s="907"/>
      <c r="M15" s="908"/>
    </row>
    <row r="16" spans="1:14" ht="18" customHeight="1">
      <c r="A16" s="417" t="s">
        <v>315</v>
      </c>
      <c r="B16" s="418">
        <v>3801</v>
      </c>
      <c r="C16" s="419" t="s">
        <v>316</v>
      </c>
      <c r="D16" s="418">
        <v>42</v>
      </c>
      <c r="E16" s="418">
        <v>1</v>
      </c>
      <c r="F16" s="420">
        <v>1964</v>
      </c>
      <c r="G16" s="454"/>
    </row>
    <row r="17" spans="1:7" ht="18" customHeight="1">
      <c r="A17" s="417" t="s">
        <v>75</v>
      </c>
      <c r="B17" s="428" t="s">
        <v>521</v>
      </c>
      <c r="C17" s="419" t="s">
        <v>77</v>
      </c>
      <c r="D17" s="418">
        <v>21</v>
      </c>
      <c r="E17" s="418">
        <v>1</v>
      </c>
      <c r="F17" s="420">
        <v>1965</v>
      </c>
      <c r="G17" s="454"/>
    </row>
    <row r="18" spans="1:7" ht="18" customHeight="1">
      <c r="A18" s="417" t="s">
        <v>224</v>
      </c>
      <c r="B18" s="418">
        <v>2302</v>
      </c>
      <c r="C18" s="419" t="s">
        <v>226</v>
      </c>
      <c r="D18" s="418">
        <v>21</v>
      </c>
      <c r="E18" s="418">
        <v>1</v>
      </c>
      <c r="F18" s="420">
        <v>1966</v>
      </c>
      <c r="G18" s="454"/>
    </row>
    <row r="19" spans="1:7" ht="18" customHeight="1">
      <c r="A19" s="417" t="s">
        <v>294</v>
      </c>
      <c r="B19" s="418">
        <v>3301</v>
      </c>
      <c r="C19" s="419" t="s">
        <v>295</v>
      </c>
      <c r="D19" s="418">
        <v>21</v>
      </c>
      <c r="E19" s="418">
        <v>1</v>
      </c>
      <c r="F19" s="420">
        <v>1966</v>
      </c>
      <c r="G19" s="454"/>
    </row>
    <row r="20" spans="1:7" ht="18" customHeight="1">
      <c r="A20" s="417" t="s">
        <v>137</v>
      </c>
      <c r="B20" s="418">
        <v>1403</v>
      </c>
      <c r="C20" s="419" t="s">
        <v>495</v>
      </c>
      <c r="D20" s="418">
        <v>42</v>
      </c>
      <c r="E20" s="418">
        <v>1</v>
      </c>
      <c r="F20" s="420">
        <v>1968</v>
      </c>
      <c r="G20" s="454"/>
    </row>
    <row r="21" spans="1:7" ht="18" customHeight="1">
      <c r="A21" s="417" t="s">
        <v>142</v>
      </c>
      <c r="B21" s="418">
        <v>1503</v>
      </c>
      <c r="C21" s="419" t="s">
        <v>146</v>
      </c>
      <c r="D21" s="418">
        <v>21</v>
      </c>
      <c r="E21" s="418">
        <v>1</v>
      </c>
      <c r="F21" s="420">
        <v>1969</v>
      </c>
      <c r="G21" s="454"/>
    </row>
    <row r="22" spans="1:7" ht="18" customHeight="1">
      <c r="A22" s="417" t="s">
        <v>155</v>
      </c>
      <c r="B22" s="418">
        <v>1603</v>
      </c>
      <c r="C22" s="419" t="s">
        <v>499</v>
      </c>
      <c r="D22" s="418">
        <v>52</v>
      </c>
      <c r="E22" s="418">
        <v>1</v>
      </c>
      <c r="F22" s="420">
        <v>1969</v>
      </c>
      <c r="G22" s="454"/>
    </row>
    <row r="23" spans="1:7" ht="18" customHeight="1">
      <c r="A23" s="417" t="s">
        <v>185</v>
      </c>
      <c r="B23" s="418">
        <v>2001</v>
      </c>
      <c r="C23" s="419" t="s">
        <v>186</v>
      </c>
      <c r="D23" s="418">
        <v>36</v>
      </c>
      <c r="E23" s="418">
        <v>1</v>
      </c>
      <c r="F23" s="420">
        <v>1969</v>
      </c>
      <c r="G23" s="454">
        <v>12</v>
      </c>
    </row>
    <row r="24" spans="1:7" ht="18" customHeight="1">
      <c r="A24" s="417" t="s">
        <v>137</v>
      </c>
      <c r="B24" s="418">
        <v>1404</v>
      </c>
      <c r="C24" s="419" t="s">
        <v>141</v>
      </c>
      <c r="D24" s="418">
        <v>41</v>
      </c>
      <c r="E24" s="418">
        <v>1</v>
      </c>
      <c r="F24" s="420">
        <v>1972</v>
      </c>
      <c r="G24" s="454"/>
    </row>
    <row r="25" spans="1:7" ht="18" customHeight="1">
      <c r="A25" s="417" t="s">
        <v>155</v>
      </c>
      <c r="B25" s="418">
        <v>1605</v>
      </c>
      <c r="C25" s="419" t="s">
        <v>501</v>
      </c>
      <c r="D25" s="418">
        <v>21</v>
      </c>
      <c r="E25" s="418">
        <v>1</v>
      </c>
      <c r="F25" s="420">
        <v>1973</v>
      </c>
      <c r="G25" s="454"/>
    </row>
    <row r="26" spans="1:7" ht="18" customHeight="1">
      <c r="A26" s="417" t="s">
        <v>368</v>
      </c>
      <c r="B26" s="418">
        <v>4603</v>
      </c>
      <c r="C26" s="419" t="s">
        <v>371</v>
      </c>
      <c r="D26" s="418">
        <v>34</v>
      </c>
      <c r="E26" s="418">
        <v>1</v>
      </c>
      <c r="F26" s="420">
        <v>1973</v>
      </c>
      <c r="G26" s="454"/>
    </row>
    <row r="27" spans="1:7" ht="18" customHeight="1">
      <c r="A27" s="417" t="s">
        <v>224</v>
      </c>
      <c r="B27" s="418">
        <v>2307</v>
      </c>
      <c r="C27" s="419" t="s">
        <v>232</v>
      </c>
      <c r="D27" s="418">
        <v>32</v>
      </c>
      <c r="E27" s="418">
        <v>1</v>
      </c>
      <c r="F27" s="420">
        <v>1977</v>
      </c>
      <c r="G27" s="454"/>
    </row>
    <row r="28" spans="1:7" ht="18" customHeight="1">
      <c r="A28" s="417" t="s">
        <v>255</v>
      </c>
      <c r="B28" s="418">
        <v>2601</v>
      </c>
      <c r="C28" s="419" t="s">
        <v>256</v>
      </c>
      <c r="D28" s="418">
        <v>36</v>
      </c>
      <c r="E28" s="418">
        <v>1</v>
      </c>
      <c r="F28" s="420">
        <v>1977</v>
      </c>
      <c r="G28" s="454"/>
    </row>
    <row r="29" spans="1:7" ht="18" customHeight="1">
      <c r="A29" s="417" t="s">
        <v>85</v>
      </c>
      <c r="B29" s="429" t="s">
        <v>524</v>
      </c>
      <c r="C29" s="419" t="s">
        <v>87</v>
      </c>
      <c r="D29" s="418">
        <v>21</v>
      </c>
      <c r="E29" s="418">
        <v>1</v>
      </c>
      <c r="F29" s="420">
        <v>1978</v>
      </c>
      <c r="G29" s="454"/>
    </row>
    <row r="30" spans="1:7" ht="18" customHeight="1">
      <c r="A30" s="417" t="s">
        <v>85</v>
      </c>
      <c r="B30" s="429" t="s">
        <v>88</v>
      </c>
      <c r="C30" s="419" t="s">
        <v>89</v>
      </c>
      <c r="D30" s="418">
        <v>21</v>
      </c>
      <c r="E30" s="418">
        <v>1</v>
      </c>
      <c r="F30" s="420">
        <v>1978</v>
      </c>
      <c r="G30" s="454"/>
    </row>
    <row r="31" spans="1:7" ht="20.100000000000001" customHeight="1">
      <c r="A31" s="417" t="s">
        <v>167</v>
      </c>
      <c r="B31" s="418">
        <v>1807</v>
      </c>
      <c r="C31" s="419" t="s">
        <v>175</v>
      </c>
      <c r="D31" s="418">
        <v>37</v>
      </c>
      <c r="E31" s="418">
        <v>1</v>
      </c>
      <c r="F31" s="420">
        <v>1978</v>
      </c>
      <c r="G31" s="454"/>
    </row>
    <row r="32" spans="1:7" ht="20.100000000000001" customHeight="1">
      <c r="A32" s="417" t="s">
        <v>527</v>
      </c>
      <c r="B32" s="418">
        <v>4105</v>
      </c>
      <c r="C32" s="419" t="s">
        <v>332</v>
      </c>
      <c r="D32" s="418">
        <v>37</v>
      </c>
      <c r="E32" s="418">
        <v>1</v>
      </c>
      <c r="F32" s="420">
        <v>1978</v>
      </c>
      <c r="G32" s="454"/>
    </row>
    <row r="33" spans="1:7" ht="20.100000000000001" customHeight="1">
      <c r="A33" s="417" t="s">
        <v>224</v>
      </c>
      <c r="B33" s="418">
        <v>2306</v>
      </c>
      <c r="C33" s="419" t="s">
        <v>231</v>
      </c>
      <c r="D33" s="418">
        <v>35</v>
      </c>
      <c r="E33" s="418">
        <v>1</v>
      </c>
      <c r="F33" s="420">
        <v>1979</v>
      </c>
      <c r="G33" s="454">
        <v>10</v>
      </c>
    </row>
    <row r="34" spans="1:7" ht="20.100000000000001" customHeight="1">
      <c r="A34" s="417" t="s">
        <v>265</v>
      </c>
      <c r="B34" s="418">
        <v>2901</v>
      </c>
      <c r="C34" s="419" t="s">
        <v>266</v>
      </c>
      <c r="D34" s="418">
        <v>21</v>
      </c>
      <c r="E34" s="418">
        <v>1</v>
      </c>
      <c r="F34" s="420">
        <v>1980</v>
      </c>
      <c r="G34" s="454"/>
    </row>
    <row r="35" spans="1:7" ht="20.100000000000001" customHeight="1">
      <c r="A35" s="417" t="s">
        <v>307</v>
      </c>
      <c r="B35" s="418">
        <v>3702</v>
      </c>
      <c r="C35" s="419" t="s">
        <v>310</v>
      </c>
      <c r="D35" s="418">
        <v>21</v>
      </c>
      <c r="E35" s="418">
        <v>1</v>
      </c>
      <c r="F35" s="420">
        <v>1980</v>
      </c>
      <c r="G35" s="454"/>
    </row>
    <row r="36" spans="1:7" ht="20.100000000000001" customHeight="1">
      <c r="A36" s="417" t="s">
        <v>333</v>
      </c>
      <c r="B36" s="430">
        <v>4207</v>
      </c>
      <c r="C36" s="431" t="s">
        <v>340</v>
      </c>
      <c r="D36" s="430">
        <v>42</v>
      </c>
      <c r="E36" s="430">
        <v>1</v>
      </c>
      <c r="F36" s="432">
        <v>1980</v>
      </c>
      <c r="G36" s="454"/>
    </row>
    <row r="37" spans="1:7" ht="20.100000000000001" customHeight="1">
      <c r="A37" s="417" t="s">
        <v>297</v>
      </c>
      <c r="B37" s="418">
        <v>3401</v>
      </c>
      <c r="C37" s="419" t="s">
        <v>298</v>
      </c>
      <c r="D37" s="418">
        <v>21</v>
      </c>
      <c r="E37" s="418">
        <v>1</v>
      </c>
      <c r="F37" s="420">
        <v>1982</v>
      </c>
      <c r="G37" s="454"/>
    </row>
    <row r="38" spans="1:7" ht="20.100000000000001" customHeight="1">
      <c r="A38" s="417" t="s">
        <v>142</v>
      </c>
      <c r="B38" s="418">
        <v>1501</v>
      </c>
      <c r="C38" s="419" t="s">
        <v>496</v>
      </c>
      <c r="D38" s="418">
        <v>33</v>
      </c>
      <c r="E38" s="418">
        <v>1</v>
      </c>
      <c r="F38" s="420">
        <v>1984</v>
      </c>
      <c r="G38" s="454"/>
    </row>
    <row r="39" spans="1:7" ht="20.100000000000001" customHeight="1">
      <c r="A39" s="417" t="s">
        <v>527</v>
      </c>
      <c r="B39" s="418">
        <v>4104</v>
      </c>
      <c r="C39" s="419" t="s">
        <v>331</v>
      </c>
      <c r="D39" s="418">
        <v>36</v>
      </c>
      <c r="E39" s="418">
        <v>1</v>
      </c>
      <c r="F39" s="420">
        <v>1985</v>
      </c>
      <c r="G39" s="454"/>
    </row>
    <row r="40" spans="1:7" ht="20.100000000000001" customHeight="1">
      <c r="A40" s="417" t="s">
        <v>155</v>
      </c>
      <c r="B40" s="418">
        <v>1602</v>
      </c>
      <c r="C40" s="419" t="s">
        <v>498</v>
      </c>
      <c r="D40" s="418">
        <v>52</v>
      </c>
      <c r="E40" s="418">
        <v>1</v>
      </c>
      <c r="F40" s="420">
        <v>1986</v>
      </c>
      <c r="G40" s="454"/>
    </row>
    <row r="41" spans="1:7" ht="20.100000000000001" customHeight="1">
      <c r="A41" s="417" t="s">
        <v>244</v>
      </c>
      <c r="B41" s="418">
        <v>2501</v>
      </c>
      <c r="C41" s="419" t="s">
        <v>245</v>
      </c>
      <c r="D41" s="418">
        <v>21</v>
      </c>
      <c r="E41" s="418">
        <v>1</v>
      </c>
      <c r="F41" s="420">
        <v>1987</v>
      </c>
      <c r="G41" s="454"/>
    </row>
    <row r="42" spans="1:7" ht="20.100000000000001" customHeight="1">
      <c r="A42" s="417" t="s">
        <v>244</v>
      </c>
      <c r="B42" s="418">
        <v>2502</v>
      </c>
      <c r="C42" s="419" t="s">
        <v>246</v>
      </c>
      <c r="D42" s="418">
        <v>43</v>
      </c>
      <c r="E42" s="418">
        <v>1</v>
      </c>
      <c r="F42" s="420">
        <v>1987</v>
      </c>
      <c r="G42" s="454"/>
    </row>
    <row r="43" spans="1:7" ht="20.100000000000001" customHeight="1">
      <c r="A43" s="417" t="s">
        <v>305</v>
      </c>
      <c r="B43" s="418">
        <v>3601</v>
      </c>
      <c r="C43" s="419" t="s">
        <v>306</v>
      </c>
      <c r="D43" s="418">
        <v>21</v>
      </c>
      <c r="E43" s="418">
        <v>1</v>
      </c>
      <c r="F43" s="420">
        <v>1987</v>
      </c>
      <c r="G43" s="454"/>
    </row>
    <row r="44" spans="1:7" ht="20.100000000000001" customHeight="1">
      <c r="A44" s="417" t="s">
        <v>214</v>
      </c>
      <c r="B44" s="418">
        <v>2206</v>
      </c>
      <c r="C44" s="419" t="s">
        <v>220</v>
      </c>
      <c r="D44" s="418">
        <v>31</v>
      </c>
      <c r="E44" s="418">
        <v>1</v>
      </c>
      <c r="F44" s="420">
        <v>1988</v>
      </c>
      <c r="G44" s="454">
        <v>11</v>
      </c>
    </row>
    <row r="45" spans="1:7" ht="20.100000000000001" customHeight="1">
      <c r="A45" s="417" t="s">
        <v>137</v>
      </c>
      <c r="B45" s="418">
        <v>1402</v>
      </c>
      <c r="C45" s="419" t="s">
        <v>494</v>
      </c>
      <c r="D45" s="418">
        <v>21</v>
      </c>
      <c r="E45" s="418">
        <v>1</v>
      </c>
      <c r="F45" s="420">
        <v>1990</v>
      </c>
      <c r="G45" s="454"/>
    </row>
    <row r="46" spans="1:7" ht="20.100000000000001" customHeight="1">
      <c r="A46" s="417" t="s">
        <v>233</v>
      </c>
      <c r="B46" s="429">
        <v>2404</v>
      </c>
      <c r="C46" s="419" t="s">
        <v>237</v>
      </c>
      <c r="D46" s="418">
        <v>21</v>
      </c>
      <c r="E46" s="418">
        <v>1</v>
      </c>
      <c r="F46" s="420">
        <v>1991</v>
      </c>
      <c r="G46" s="454"/>
    </row>
    <row r="47" spans="1:7" ht="20.100000000000001" customHeight="1">
      <c r="A47" s="417" t="s">
        <v>155</v>
      </c>
      <c r="B47" s="418">
        <v>1607</v>
      </c>
      <c r="C47" s="419" t="s">
        <v>503</v>
      </c>
      <c r="D47" s="418">
        <v>14</v>
      </c>
      <c r="E47" s="418">
        <v>1</v>
      </c>
      <c r="F47" s="420">
        <v>1992</v>
      </c>
      <c r="G47" s="454"/>
    </row>
    <row r="48" spans="1:7" ht="20.100000000000001" customHeight="1">
      <c r="A48" s="417" t="s">
        <v>82</v>
      </c>
      <c r="B48" s="418" t="s">
        <v>100</v>
      </c>
      <c r="C48" s="419" t="s">
        <v>101</v>
      </c>
      <c r="D48" s="418">
        <v>54</v>
      </c>
      <c r="E48" s="418">
        <v>1</v>
      </c>
      <c r="F48" s="420">
        <v>1993</v>
      </c>
      <c r="G48" s="454"/>
    </row>
    <row r="49" spans="1:31" ht="20.100000000000001" customHeight="1">
      <c r="A49" s="417" t="s">
        <v>167</v>
      </c>
      <c r="B49" s="418">
        <v>1804</v>
      </c>
      <c r="C49" s="419" t="s">
        <v>171</v>
      </c>
      <c r="D49" s="418">
        <v>21</v>
      </c>
      <c r="E49" s="418">
        <v>1</v>
      </c>
      <c r="F49" s="420">
        <v>1993</v>
      </c>
      <c r="G49" s="454"/>
    </row>
    <row r="50" spans="1:31" ht="20.100000000000001" customHeight="1">
      <c r="A50" s="417" t="s">
        <v>176</v>
      </c>
      <c r="B50" s="418">
        <v>1907</v>
      </c>
      <c r="C50" s="419" t="s">
        <v>508</v>
      </c>
      <c r="D50" s="418">
        <v>54</v>
      </c>
      <c r="E50" s="418">
        <v>1</v>
      </c>
      <c r="F50" s="420">
        <v>1993</v>
      </c>
      <c r="G50" s="454"/>
    </row>
    <row r="51" spans="1:31" ht="20.100000000000001" customHeight="1">
      <c r="A51" s="433" t="s">
        <v>192</v>
      </c>
      <c r="B51" s="428">
        <v>2108</v>
      </c>
      <c r="C51" s="419" t="s">
        <v>200</v>
      </c>
      <c r="D51" s="418">
        <v>54</v>
      </c>
      <c r="E51" s="418">
        <v>1</v>
      </c>
      <c r="F51" s="420">
        <v>1993</v>
      </c>
      <c r="G51" s="454"/>
    </row>
    <row r="52" spans="1:31" ht="15.75">
      <c r="A52" s="417" t="s">
        <v>281</v>
      </c>
      <c r="B52" s="418">
        <v>3210</v>
      </c>
      <c r="C52" s="419" t="s">
        <v>291</v>
      </c>
      <c r="D52" s="418">
        <v>54</v>
      </c>
      <c r="E52" s="418">
        <v>1</v>
      </c>
      <c r="F52" s="420">
        <v>1993</v>
      </c>
      <c r="G52" s="454"/>
    </row>
    <row r="53" spans="1:31" ht="15.75">
      <c r="A53" s="417" t="s">
        <v>214</v>
      </c>
      <c r="B53" s="418">
        <v>2202</v>
      </c>
      <c r="C53" s="419" t="s">
        <v>216</v>
      </c>
      <c r="D53" s="418">
        <v>21</v>
      </c>
      <c r="E53" s="418">
        <v>1</v>
      </c>
      <c r="F53" s="420">
        <v>1996</v>
      </c>
      <c r="G53" s="454"/>
    </row>
    <row r="54" spans="1:31" ht="15.75">
      <c r="A54" s="417" t="s">
        <v>30</v>
      </c>
      <c r="B54" s="418" t="s">
        <v>37</v>
      </c>
      <c r="C54" s="419" t="s">
        <v>38</v>
      </c>
      <c r="D54" s="418">
        <v>21</v>
      </c>
      <c r="E54" s="418">
        <v>1</v>
      </c>
      <c r="F54" s="420">
        <v>1998</v>
      </c>
      <c r="G54" s="454"/>
    </row>
    <row r="55" spans="1:31" ht="15.75">
      <c r="A55" s="417" t="s">
        <v>527</v>
      </c>
      <c r="B55" s="418">
        <v>4101</v>
      </c>
      <c r="C55" s="419" t="s">
        <v>327</v>
      </c>
      <c r="D55" s="418">
        <v>42</v>
      </c>
      <c r="E55" s="418">
        <v>1</v>
      </c>
      <c r="F55" s="420">
        <v>1999</v>
      </c>
      <c r="G55" s="454">
        <v>11</v>
      </c>
    </row>
    <row r="56" spans="1:31" ht="15.75">
      <c r="A56" s="417" t="s">
        <v>155</v>
      </c>
      <c r="B56" s="418">
        <v>1604</v>
      </c>
      <c r="C56" s="419" t="s">
        <v>500</v>
      </c>
      <c r="D56" s="418">
        <v>52</v>
      </c>
      <c r="E56" s="418">
        <v>1</v>
      </c>
      <c r="F56" s="420">
        <v>2000</v>
      </c>
      <c r="G56" s="454"/>
    </row>
    <row r="57" spans="1:31" ht="15.75">
      <c r="A57" s="417" t="s">
        <v>281</v>
      </c>
      <c r="B57" s="418">
        <v>3202</v>
      </c>
      <c r="C57" s="419" t="s">
        <v>283</v>
      </c>
      <c r="D57" s="418">
        <v>33</v>
      </c>
      <c r="E57" s="418">
        <v>1</v>
      </c>
      <c r="F57" s="420">
        <v>2000</v>
      </c>
      <c r="G57" s="454"/>
    </row>
    <row r="58" spans="1:31" ht="15.75">
      <c r="A58" s="417" t="s">
        <v>167</v>
      </c>
      <c r="B58" s="418">
        <v>1803</v>
      </c>
      <c r="C58" s="419" t="s">
        <v>170</v>
      </c>
      <c r="D58" s="418">
        <v>21</v>
      </c>
      <c r="E58" s="418">
        <v>1</v>
      </c>
      <c r="F58" s="420">
        <v>2001</v>
      </c>
      <c r="G58" s="454"/>
    </row>
    <row r="59" spans="1:31" s="434" customFormat="1" ht="15.75">
      <c r="A59" s="417" t="s">
        <v>233</v>
      </c>
      <c r="B59" s="418">
        <v>2403</v>
      </c>
      <c r="C59" s="419" t="s">
        <v>236</v>
      </c>
      <c r="D59" s="418">
        <v>63</v>
      </c>
      <c r="E59" s="418">
        <v>1</v>
      </c>
      <c r="F59" s="420">
        <v>2001</v>
      </c>
      <c r="G59" s="454"/>
      <c r="H59" s="405"/>
      <c r="I59" s="405"/>
      <c r="J59" s="405"/>
      <c r="K59" s="405"/>
      <c r="L59" s="405"/>
      <c r="M59" s="405"/>
      <c r="N59" s="405"/>
      <c r="O59" s="405"/>
      <c r="P59" s="405"/>
      <c r="Q59" s="405"/>
      <c r="R59" s="405"/>
      <c r="S59" s="405"/>
      <c r="T59" s="405"/>
      <c r="U59" s="405"/>
      <c r="V59" s="405"/>
      <c r="W59" s="405"/>
      <c r="X59" s="405"/>
      <c r="Y59" s="405"/>
      <c r="Z59" s="405"/>
      <c r="AA59" s="405"/>
      <c r="AB59" s="405"/>
      <c r="AC59" s="405"/>
      <c r="AD59" s="405"/>
      <c r="AE59" s="405"/>
    </row>
    <row r="60" spans="1:31" ht="15.75">
      <c r="A60" s="417" t="s">
        <v>527</v>
      </c>
      <c r="B60" s="430">
        <v>4102</v>
      </c>
      <c r="C60" s="431" t="s">
        <v>329</v>
      </c>
      <c r="D60" s="430">
        <v>21</v>
      </c>
      <c r="E60" s="430">
        <v>1</v>
      </c>
      <c r="F60" s="432">
        <v>2001</v>
      </c>
      <c r="G60" s="454"/>
    </row>
    <row r="61" spans="1:31" ht="15.75">
      <c r="A61" s="417" t="s">
        <v>176</v>
      </c>
      <c r="B61" s="430">
        <v>1901</v>
      </c>
      <c r="C61" s="431" t="s">
        <v>177</v>
      </c>
      <c r="D61" s="430">
        <v>53</v>
      </c>
      <c r="E61" s="430">
        <v>1</v>
      </c>
      <c r="F61" s="432">
        <v>2002</v>
      </c>
      <c r="G61" s="454"/>
    </row>
    <row r="62" spans="1:31" ht="15.75">
      <c r="A62" s="417" t="s">
        <v>333</v>
      </c>
      <c r="B62" s="418">
        <v>4203</v>
      </c>
      <c r="C62" s="419" t="s">
        <v>336</v>
      </c>
      <c r="D62" s="418">
        <v>36</v>
      </c>
      <c r="E62" s="418">
        <v>1</v>
      </c>
      <c r="F62" s="420">
        <v>2003</v>
      </c>
      <c r="G62" s="454"/>
    </row>
    <row r="63" spans="1:31" ht="15.75">
      <c r="A63" s="417" t="s">
        <v>333</v>
      </c>
      <c r="B63" s="418">
        <v>4204</v>
      </c>
      <c r="C63" s="419" t="s">
        <v>337</v>
      </c>
      <c r="D63" s="418">
        <v>33</v>
      </c>
      <c r="E63" s="418">
        <v>1</v>
      </c>
      <c r="F63" s="420">
        <v>2003</v>
      </c>
      <c r="G63" s="454"/>
    </row>
    <row r="64" spans="1:31" ht="15.75">
      <c r="A64" s="417" t="s">
        <v>214</v>
      </c>
      <c r="B64" s="429">
        <v>2204</v>
      </c>
      <c r="C64" s="419" t="s">
        <v>218</v>
      </c>
      <c r="D64" s="418">
        <v>53</v>
      </c>
      <c r="E64" s="418">
        <v>1</v>
      </c>
      <c r="F64" s="420">
        <v>2004</v>
      </c>
      <c r="G64" s="454">
        <v>9</v>
      </c>
    </row>
    <row r="65" spans="1:7" ht="15.75">
      <c r="A65" s="417" t="s">
        <v>260</v>
      </c>
      <c r="B65" s="418">
        <v>2803</v>
      </c>
      <c r="C65" s="419" t="s">
        <v>264</v>
      </c>
      <c r="D65" s="418">
        <v>35</v>
      </c>
      <c r="E65" s="418">
        <v>1</v>
      </c>
      <c r="F65" s="420">
        <v>2005</v>
      </c>
      <c r="G65" s="454"/>
    </row>
    <row r="66" spans="1:7" ht="15.75">
      <c r="A66" s="417" t="s">
        <v>110</v>
      </c>
      <c r="B66" s="418" t="s">
        <v>111</v>
      </c>
      <c r="C66" s="419" t="s">
        <v>489</v>
      </c>
      <c r="D66" s="418">
        <v>21</v>
      </c>
      <c r="E66" s="418">
        <v>1</v>
      </c>
      <c r="F66" s="420">
        <v>2006</v>
      </c>
      <c r="G66" s="435"/>
    </row>
    <row r="67" spans="1:7" ht="15.75">
      <c r="A67" s="417" t="s">
        <v>155</v>
      </c>
      <c r="B67" s="430">
        <v>1606</v>
      </c>
      <c r="C67" s="431" t="s">
        <v>502</v>
      </c>
      <c r="D67" s="430">
        <v>63</v>
      </c>
      <c r="E67" s="430">
        <v>1</v>
      </c>
      <c r="F67" s="432">
        <v>2006</v>
      </c>
      <c r="G67" s="435"/>
    </row>
    <row r="68" spans="1:7" ht="15.75">
      <c r="A68" s="417" t="s">
        <v>176</v>
      </c>
      <c r="B68" s="430">
        <v>1902</v>
      </c>
      <c r="C68" s="431" t="s">
        <v>178</v>
      </c>
      <c r="D68" s="430">
        <v>23</v>
      </c>
      <c r="E68" s="430">
        <v>1</v>
      </c>
      <c r="F68" s="432">
        <v>2006</v>
      </c>
      <c r="G68" s="435"/>
    </row>
    <row r="69" spans="1:7" ht="15.75">
      <c r="A69" s="417" t="s">
        <v>260</v>
      </c>
      <c r="B69" s="428">
        <v>2802</v>
      </c>
      <c r="C69" s="419" t="s">
        <v>263</v>
      </c>
      <c r="D69" s="418">
        <v>21</v>
      </c>
      <c r="E69" s="418">
        <v>1</v>
      </c>
      <c r="F69" s="420">
        <v>2006</v>
      </c>
      <c r="G69" s="435"/>
    </row>
    <row r="70" spans="1:7" ht="15.75">
      <c r="A70" s="417" t="s">
        <v>333</v>
      </c>
      <c r="B70" s="418">
        <v>4205</v>
      </c>
      <c r="C70" s="419" t="s">
        <v>338</v>
      </c>
      <c r="D70" s="418">
        <v>42</v>
      </c>
      <c r="E70" s="418">
        <v>1</v>
      </c>
      <c r="F70" s="420">
        <v>2006</v>
      </c>
      <c r="G70" s="454"/>
    </row>
    <row r="71" spans="1:7" ht="15.75">
      <c r="A71" s="417" t="s">
        <v>333</v>
      </c>
      <c r="B71" s="428">
        <v>4206</v>
      </c>
      <c r="C71" s="419" t="s">
        <v>339</v>
      </c>
      <c r="D71" s="418">
        <v>42</v>
      </c>
      <c r="E71" s="418">
        <v>1</v>
      </c>
      <c r="F71" s="420">
        <v>2006</v>
      </c>
      <c r="G71" s="454"/>
    </row>
    <row r="72" spans="1:7" ht="15.75">
      <c r="A72" s="417" t="s">
        <v>368</v>
      </c>
      <c r="B72" s="418">
        <v>4604</v>
      </c>
      <c r="C72" s="419" t="s">
        <v>372</v>
      </c>
      <c r="D72" s="418">
        <v>21</v>
      </c>
      <c r="E72" s="418">
        <v>1</v>
      </c>
      <c r="F72" s="420">
        <v>2007</v>
      </c>
      <c r="G72" s="454"/>
    </row>
    <row r="73" spans="1:7" ht="15.75">
      <c r="A73" s="417" t="s">
        <v>22</v>
      </c>
      <c r="B73" s="418" t="s">
        <v>25</v>
      </c>
      <c r="C73" s="419" t="s">
        <v>26</v>
      </c>
      <c r="D73" s="418">
        <v>37</v>
      </c>
      <c r="E73" s="418">
        <v>1</v>
      </c>
      <c r="F73" s="420">
        <v>2008</v>
      </c>
      <c r="G73" s="454"/>
    </row>
    <row r="74" spans="1:7" ht="15.75">
      <c r="A74" s="417" t="s">
        <v>176</v>
      </c>
      <c r="B74" s="418">
        <v>1904</v>
      </c>
      <c r="C74" s="419" t="s">
        <v>505</v>
      </c>
      <c r="D74" s="418">
        <v>25</v>
      </c>
      <c r="E74" s="418">
        <v>1</v>
      </c>
      <c r="F74" s="420">
        <v>2008</v>
      </c>
      <c r="G74" s="454"/>
    </row>
    <row r="75" spans="1:7" ht="15.75">
      <c r="A75" s="417" t="s">
        <v>176</v>
      </c>
      <c r="B75" s="418">
        <v>1905</v>
      </c>
      <c r="C75" s="419" t="s">
        <v>506</v>
      </c>
      <c r="D75" s="418">
        <v>21</v>
      </c>
      <c r="E75" s="418">
        <v>1</v>
      </c>
      <c r="F75" s="420">
        <v>2008</v>
      </c>
      <c r="G75" s="454"/>
    </row>
    <row r="76" spans="1:7" ht="15.75">
      <c r="A76" s="417" t="s">
        <v>281</v>
      </c>
      <c r="B76" s="418">
        <v>3201</v>
      </c>
      <c r="C76" s="419" t="s">
        <v>282</v>
      </c>
      <c r="D76" s="418">
        <v>33</v>
      </c>
      <c r="E76" s="418">
        <v>1</v>
      </c>
      <c r="F76" s="420">
        <v>2008</v>
      </c>
      <c r="G76" s="454"/>
    </row>
    <row r="77" spans="1:7" ht="15.75">
      <c r="A77" s="417" t="s">
        <v>307</v>
      </c>
      <c r="B77" s="418">
        <v>3703</v>
      </c>
      <c r="C77" s="419" t="s">
        <v>311</v>
      </c>
      <c r="D77" s="418">
        <v>36</v>
      </c>
      <c r="E77" s="418">
        <v>1</v>
      </c>
      <c r="F77" s="420">
        <v>2008</v>
      </c>
      <c r="G77" s="454"/>
    </row>
    <row r="78" spans="1:7" ht="15.75">
      <c r="A78" s="417" t="s">
        <v>281</v>
      </c>
      <c r="B78" s="418">
        <v>3203</v>
      </c>
      <c r="C78" s="419" t="s">
        <v>284</v>
      </c>
      <c r="D78" s="418">
        <v>36</v>
      </c>
      <c r="E78" s="418">
        <v>1</v>
      </c>
      <c r="F78" s="420">
        <v>2009</v>
      </c>
      <c r="G78" s="454"/>
    </row>
    <row r="79" spans="1:7" ht="15.75">
      <c r="A79" s="417" t="s">
        <v>297</v>
      </c>
      <c r="B79" s="418">
        <v>3404</v>
      </c>
      <c r="C79" s="419" t="s">
        <v>301</v>
      </c>
      <c r="D79" s="418">
        <v>31</v>
      </c>
      <c r="E79" s="418">
        <v>1</v>
      </c>
      <c r="F79" s="420">
        <v>2009</v>
      </c>
      <c r="G79" s="454">
        <v>15</v>
      </c>
    </row>
    <row r="80" spans="1:7" ht="15.75">
      <c r="A80" s="417" t="s">
        <v>281</v>
      </c>
      <c r="B80" s="418">
        <v>3204</v>
      </c>
      <c r="C80" s="419" t="s">
        <v>285</v>
      </c>
      <c r="D80" s="418">
        <v>33</v>
      </c>
      <c r="E80" s="418">
        <v>1</v>
      </c>
      <c r="F80" s="420">
        <v>2010</v>
      </c>
      <c r="G80" s="454"/>
    </row>
    <row r="81" spans="1:7" ht="15.75">
      <c r="A81" s="417" t="s">
        <v>281</v>
      </c>
      <c r="B81" s="418">
        <v>3207</v>
      </c>
      <c r="C81" s="419" t="s">
        <v>288</v>
      </c>
      <c r="D81" s="418">
        <v>21</v>
      </c>
      <c r="E81" s="418">
        <v>1</v>
      </c>
      <c r="F81" s="420">
        <v>2010</v>
      </c>
      <c r="G81" s="454"/>
    </row>
    <row r="82" spans="1:7" ht="15.75">
      <c r="A82" s="417" t="s">
        <v>345</v>
      </c>
      <c r="B82" s="418">
        <v>4401</v>
      </c>
      <c r="C82" s="419" t="s">
        <v>346</v>
      </c>
      <c r="D82" s="418">
        <v>37</v>
      </c>
      <c r="E82" s="418">
        <v>1</v>
      </c>
      <c r="F82" s="420">
        <v>2010</v>
      </c>
      <c r="G82" s="454"/>
    </row>
    <row r="83" spans="1:7" ht="15.75">
      <c r="A83" s="417" t="s">
        <v>281</v>
      </c>
      <c r="B83" s="418">
        <v>3205</v>
      </c>
      <c r="C83" s="419" t="s">
        <v>286</v>
      </c>
      <c r="D83" s="418">
        <v>36</v>
      </c>
      <c r="E83" s="418">
        <v>1</v>
      </c>
      <c r="F83" s="420">
        <v>2011</v>
      </c>
      <c r="G83" s="454"/>
    </row>
    <row r="84" spans="1:7" ht="15.75">
      <c r="A84" s="417" t="s">
        <v>281</v>
      </c>
      <c r="B84" s="430">
        <v>3209</v>
      </c>
      <c r="C84" s="431" t="s">
        <v>290</v>
      </c>
      <c r="D84" s="430">
        <v>42</v>
      </c>
      <c r="E84" s="430">
        <v>1</v>
      </c>
      <c r="F84" s="432">
        <v>2011</v>
      </c>
      <c r="G84" s="454"/>
    </row>
    <row r="85" spans="1:7" ht="15.75">
      <c r="A85" s="417" t="s">
        <v>333</v>
      </c>
      <c r="B85" s="418">
        <v>4209</v>
      </c>
      <c r="C85" s="419" t="s">
        <v>342</v>
      </c>
      <c r="D85" s="418">
        <v>21</v>
      </c>
      <c r="E85" s="418">
        <v>1</v>
      </c>
      <c r="F85" s="420">
        <v>2011</v>
      </c>
      <c r="G85" s="454"/>
    </row>
    <row r="86" spans="1:7" ht="15.75">
      <c r="A86" s="417" t="s">
        <v>52</v>
      </c>
      <c r="B86" s="418" t="s">
        <v>53</v>
      </c>
      <c r="C86" s="419" t="s">
        <v>54</v>
      </c>
      <c r="D86" s="418">
        <v>37</v>
      </c>
      <c r="E86" s="418">
        <v>1</v>
      </c>
      <c r="F86" s="420">
        <v>2012</v>
      </c>
      <c r="G86" s="454"/>
    </row>
    <row r="87" spans="1:7" ht="15.75">
      <c r="A87" s="417" t="s">
        <v>52</v>
      </c>
      <c r="B87" s="418" t="s">
        <v>55</v>
      </c>
      <c r="C87" s="419" t="s">
        <v>56</v>
      </c>
      <c r="D87" s="418">
        <v>37</v>
      </c>
      <c r="E87" s="418">
        <v>1</v>
      </c>
      <c r="F87" s="420">
        <v>2012</v>
      </c>
      <c r="G87" s="454"/>
    </row>
    <row r="88" spans="1:7" ht="15.75">
      <c r="A88" s="417" t="s">
        <v>214</v>
      </c>
      <c r="B88" s="418">
        <v>2208</v>
      </c>
      <c r="C88" s="419" t="s">
        <v>222</v>
      </c>
      <c r="D88" s="418">
        <v>24</v>
      </c>
      <c r="E88" s="418">
        <v>1</v>
      </c>
      <c r="F88" s="420">
        <v>2013</v>
      </c>
      <c r="G88" s="454"/>
    </row>
    <row r="89" spans="1:7" ht="15.75">
      <c r="A89" s="417" t="s">
        <v>281</v>
      </c>
      <c r="B89" s="418">
        <v>3206</v>
      </c>
      <c r="C89" s="419" t="s">
        <v>287</v>
      </c>
      <c r="D89" s="418">
        <v>36</v>
      </c>
      <c r="E89" s="418">
        <v>1</v>
      </c>
      <c r="F89" s="420">
        <v>2013</v>
      </c>
      <c r="G89" s="454"/>
    </row>
    <row r="90" spans="1:7" ht="15.75">
      <c r="A90" s="417" t="s">
        <v>307</v>
      </c>
      <c r="B90" s="418">
        <v>3704</v>
      </c>
      <c r="C90" s="419" t="s">
        <v>312</v>
      </c>
      <c r="D90" s="418">
        <v>21</v>
      </c>
      <c r="E90" s="418">
        <v>1</v>
      </c>
      <c r="F90" s="420">
        <v>2013</v>
      </c>
      <c r="G90" s="454"/>
    </row>
    <row r="91" spans="1:7" ht="15.75">
      <c r="A91" s="417" t="s">
        <v>52</v>
      </c>
      <c r="B91" s="418" t="s">
        <v>57</v>
      </c>
      <c r="C91" s="436" t="s">
        <v>58</v>
      </c>
      <c r="D91" s="418">
        <v>22</v>
      </c>
      <c r="E91" s="418">
        <v>1</v>
      </c>
      <c r="F91" s="420">
        <v>2014</v>
      </c>
      <c r="G91" s="454"/>
    </row>
    <row r="92" spans="1:7" ht="15.75">
      <c r="A92" s="417" t="s">
        <v>63</v>
      </c>
      <c r="B92" s="428" t="s">
        <v>68</v>
      </c>
      <c r="C92" s="419" t="s">
        <v>69</v>
      </c>
      <c r="D92" s="418">
        <v>25</v>
      </c>
      <c r="E92" s="418">
        <v>1</v>
      </c>
      <c r="F92" s="420">
        <v>2014</v>
      </c>
      <c r="G92" s="454"/>
    </row>
    <row r="93" spans="1:7" ht="15.75">
      <c r="A93" s="417" t="s">
        <v>137</v>
      </c>
      <c r="B93" s="418">
        <v>1401</v>
      </c>
      <c r="C93" s="419" t="s">
        <v>493</v>
      </c>
      <c r="D93" s="418">
        <v>21</v>
      </c>
      <c r="E93" s="418">
        <v>1</v>
      </c>
      <c r="F93" s="420">
        <v>2014</v>
      </c>
      <c r="G93" s="454"/>
    </row>
    <row r="94" spans="1:7" ht="15.75">
      <c r="A94" s="417" t="s">
        <v>163</v>
      </c>
      <c r="B94" s="418">
        <v>1702</v>
      </c>
      <c r="C94" s="419" t="s">
        <v>165</v>
      </c>
      <c r="D94" s="418">
        <v>21</v>
      </c>
      <c r="E94" s="418">
        <v>1</v>
      </c>
      <c r="F94" s="420">
        <v>2014</v>
      </c>
      <c r="G94" s="454"/>
    </row>
    <row r="95" spans="1:7" ht="15.75">
      <c r="A95" s="417" t="s">
        <v>176</v>
      </c>
      <c r="B95" s="418">
        <v>1908</v>
      </c>
      <c r="C95" s="419" t="s">
        <v>184</v>
      </c>
      <c r="D95" s="418">
        <v>25</v>
      </c>
      <c r="E95" s="418">
        <v>1</v>
      </c>
      <c r="F95" s="420">
        <v>2014</v>
      </c>
      <c r="G95" s="454"/>
    </row>
    <row r="96" spans="1:7" ht="15.75">
      <c r="A96" s="417" t="s">
        <v>192</v>
      </c>
      <c r="B96" s="418">
        <v>2103</v>
      </c>
      <c r="C96" s="419" t="s">
        <v>195</v>
      </c>
      <c r="D96" s="418">
        <v>73</v>
      </c>
      <c r="E96" s="418">
        <v>1</v>
      </c>
      <c r="F96" s="420">
        <v>2014</v>
      </c>
      <c r="G96" s="454"/>
    </row>
    <row r="97" spans="1:7" ht="15.75">
      <c r="A97" s="417" t="s">
        <v>345</v>
      </c>
      <c r="B97" s="428">
        <v>4404</v>
      </c>
      <c r="C97" s="419" t="s">
        <v>349</v>
      </c>
      <c r="D97" s="418">
        <v>37</v>
      </c>
      <c r="E97" s="418">
        <v>1</v>
      </c>
      <c r="F97" s="420">
        <v>2014</v>
      </c>
      <c r="G97" s="454">
        <v>18</v>
      </c>
    </row>
    <row r="98" spans="1:7" ht="15.75">
      <c r="A98" s="417" t="s">
        <v>22</v>
      </c>
      <c r="B98" s="429" t="s">
        <v>28</v>
      </c>
      <c r="C98" s="419" t="s">
        <v>29</v>
      </c>
      <c r="D98" s="418">
        <v>21</v>
      </c>
      <c r="E98" s="418">
        <v>1</v>
      </c>
      <c r="F98" s="420">
        <v>2015</v>
      </c>
      <c r="G98" s="454"/>
    </row>
    <row r="99" spans="1:7" ht="15.75">
      <c r="A99" s="417" t="s">
        <v>82</v>
      </c>
      <c r="B99" s="418" t="s">
        <v>102</v>
      </c>
      <c r="C99" s="419" t="s">
        <v>103</v>
      </c>
      <c r="D99" s="418">
        <v>22</v>
      </c>
      <c r="E99" s="418">
        <v>1</v>
      </c>
      <c r="F99" s="420">
        <v>2015</v>
      </c>
      <c r="G99" s="454"/>
    </row>
    <row r="100" spans="1:7" ht="15.75">
      <c r="A100" s="417" t="s">
        <v>345</v>
      </c>
      <c r="B100" s="418">
        <v>4406</v>
      </c>
      <c r="C100" s="419" t="s">
        <v>512</v>
      </c>
      <c r="D100" s="418">
        <v>52</v>
      </c>
      <c r="E100" s="418">
        <v>1</v>
      </c>
      <c r="F100" s="420">
        <v>2015</v>
      </c>
      <c r="G100" s="454"/>
    </row>
    <row r="101" spans="1:7" ht="15.75">
      <c r="A101" s="417" t="s">
        <v>356</v>
      </c>
      <c r="B101" s="418">
        <v>4504</v>
      </c>
      <c r="C101" s="419" t="s">
        <v>360</v>
      </c>
      <c r="D101" s="418">
        <v>52</v>
      </c>
      <c r="E101" s="418">
        <v>1</v>
      </c>
      <c r="F101" s="420">
        <v>2015</v>
      </c>
      <c r="G101" s="454"/>
    </row>
    <row r="102" spans="1:7" ht="15.75">
      <c r="A102" s="417" t="s">
        <v>356</v>
      </c>
      <c r="B102" s="418">
        <v>4506</v>
      </c>
      <c r="C102" s="419" t="s">
        <v>362</v>
      </c>
      <c r="D102" s="418">
        <v>21</v>
      </c>
      <c r="E102" s="418">
        <v>1</v>
      </c>
      <c r="F102" s="420">
        <v>2015</v>
      </c>
      <c r="G102" s="454"/>
    </row>
    <row r="103" spans="1:7" ht="15.75">
      <c r="A103" s="417" t="s">
        <v>123</v>
      </c>
      <c r="B103" s="418">
        <v>1101</v>
      </c>
      <c r="C103" s="419" t="s">
        <v>124</v>
      </c>
      <c r="D103" s="418">
        <v>63</v>
      </c>
      <c r="E103" s="418">
        <v>1</v>
      </c>
      <c r="F103" s="420">
        <v>2016</v>
      </c>
      <c r="G103" s="454"/>
    </row>
    <row r="104" spans="1:7" ht="15.75">
      <c r="A104" s="417" t="s">
        <v>192</v>
      </c>
      <c r="B104" s="418">
        <v>2109</v>
      </c>
      <c r="C104" s="419" t="s">
        <v>201</v>
      </c>
      <c r="D104" s="418">
        <v>31</v>
      </c>
      <c r="E104" s="418">
        <v>1</v>
      </c>
      <c r="F104" s="420">
        <v>2016</v>
      </c>
      <c r="G104" s="454"/>
    </row>
    <row r="105" spans="1:7" ht="15.75">
      <c r="A105" s="417" t="s">
        <v>297</v>
      </c>
      <c r="B105" s="418">
        <v>3405</v>
      </c>
      <c r="C105" s="419" t="s">
        <v>302</v>
      </c>
      <c r="D105" s="418">
        <v>23</v>
      </c>
      <c r="E105" s="418">
        <v>1</v>
      </c>
      <c r="F105" s="420">
        <v>2016</v>
      </c>
      <c r="G105" s="454"/>
    </row>
    <row r="106" spans="1:7" ht="15.75">
      <c r="A106" s="417" t="s">
        <v>315</v>
      </c>
      <c r="B106" s="418">
        <v>3803</v>
      </c>
      <c r="C106" s="419" t="s">
        <v>511</v>
      </c>
      <c r="D106" s="418">
        <v>21</v>
      </c>
      <c r="E106" s="418">
        <v>1</v>
      </c>
      <c r="F106" s="420">
        <v>2016</v>
      </c>
      <c r="G106" s="454"/>
    </row>
    <row r="107" spans="1:7" ht="15.75">
      <c r="A107" s="417" t="s">
        <v>352</v>
      </c>
      <c r="B107" s="418">
        <v>4407</v>
      </c>
      <c r="C107" s="419" t="s">
        <v>353</v>
      </c>
      <c r="D107" s="418">
        <v>42</v>
      </c>
      <c r="E107" s="418">
        <v>1</v>
      </c>
      <c r="F107" s="420">
        <v>2016</v>
      </c>
      <c r="G107" s="454"/>
    </row>
    <row r="108" spans="1:7" ht="15.75">
      <c r="A108" s="417" t="s">
        <v>352</v>
      </c>
      <c r="B108" s="418">
        <v>4409</v>
      </c>
      <c r="C108" s="419" t="s">
        <v>513</v>
      </c>
      <c r="D108" s="418">
        <v>21</v>
      </c>
      <c r="E108" s="418">
        <v>1</v>
      </c>
      <c r="F108" s="420">
        <v>2016</v>
      </c>
      <c r="G108" s="454"/>
    </row>
    <row r="109" spans="1:7" ht="15.75">
      <c r="A109" s="417" t="s">
        <v>52</v>
      </c>
      <c r="B109" s="418" t="s">
        <v>61</v>
      </c>
      <c r="C109" s="419" t="s">
        <v>62</v>
      </c>
      <c r="D109" s="418">
        <v>33</v>
      </c>
      <c r="E109" s="418">
        <v>1</v>
      </c>
      <c r="F109" s="420">
        <v>2017</v>
      </c>
      <c r="G109" s="454"/>
    </row>
    <row r="110" spans="1:7" ht="15.75">
      <c r="A110" s="417" t="s">
        <v>123</v>
      </c>
      <c r="B110" s="418">
        <v>1104</v>
      </c>
      <c r="C110" s="419" t="s">
        <v>127</v>
      </c>
      <c r="D110" s="418">
        <v>31</v>
      </c>
      <c r="E110" s="418">
        <v>1</v>
      </c>
      <c r="F110" s="420">
        <v>2017</v>
      </c>
      <c r="G110" s="454"/>
    </row>
    <row r="111" spans="1:7" ht="15.75">
      <c r="A111" s="417" t="s">
        <v>207</v>
      </c>
      <c r="B111" s="418">
        <v>2117</v>
      </c>
      <c r="C111" s="419" t="s">
        <v>210</v>
      </c>
      <c r="D111" s="418">
        <v>62</v>
      </c>
      <c r="E111" s="418">
        <v>1</v>
      </c>
      <c r="F111" s="420">
        <v>2017</v>
      </c>
      <c r="G111" s="454"/>
    </row>
    <row r="112" spans="1:7" ht="15.75">
      <c r="A112" s="417" t="s">
        <v>278</v>
      </c>
      <c r="B112" s="418">
        <v>3104</v>
      </c>
      <c r="C112" s="419" t="s">
        <v>280</v>
      </c>
      <c r="D112" s="418">
        <v>25</v>
      </c>
      <c r="E112" s="418">
        <v>1</v>
      </c>
      <c r="F112" s="420">
        <v>2017</v>
      </c>
      <c r="G112" s="454"/>
    </row>
    <row r="113" spans="1:8" ht="15.75">
      <c r="A113" s="417" t="s">
        <v>307</v>
      </c>
      <c r="B113" s="418">
        <v>3706</v>
      </c>
      <c r="C113" s="419" t="s">
        <v>314</v>
      </c>
      <c r="D113" s="418">
        <v>15</v>
      </c>
      <c r="E113" s="418">
        <v>1</v>
      </c>
      <c r="F113" s="420">
        <v>2017</v>
      </c>
      <c r="G113" s="454"/>
    </row>
    <row r="114" spans="1:8" ht="15.75">
      <c r="A114" s="417" t="s">
        <v>526</v>
      </c>
      <c r="B114" s="418">
        <v>1303</v>
      </c>
      <c r="C114" s="419" t="s">
        <v>136</v>
      </c>
      <c r="D114" s="418">
        <v>24</v>
      </c>
      <c r="E114" s="418">
        <v>1</v>
      </c>
      <c r="F114" s="420">
        <v>2018</v>
      </c>
      <c r="G114" s="454">
        <v>17</v>
      </c>
    </row>
    <row r="115" spans="1:8" ht="15.75">
      <c r="A115" s="417" t="s">
        <v>270</v>
      </c>
      <c r="B115" s="418">
        <v>3001</v>
      </c>
      <c r="C115" s="419" t="s">
        <v>510</v>
      </c>
      <c r="D115" s="418">
        <v>21</v>
      </c>
      <c r="E115" s="418">
        <v>1</v>
      </c>
      <c r="F115" s="420" t="s">
        <v>272</v>
      </c>
      <c r="G115" s="454"/>
    </row>
    <row r="116" spans="1:8" ht="15.75">
      <c r="A116" s="417" t="s">
        <v>233</v>
      </c>
      <c r="B116" s="418">
        <v>2401</v>
      </c>
      <c r="C116" s="419" t="s">
        <v>234</v>
      </c>
      <c r="D116" s="418">
        <v>21</v>
      </c>
      <c r="E116" s="418">
        <v>1</v>
      </c>
      <c r="F116" s="420"/>
      <c r="G116" s="454">
        <v>3</v>
      </c>
    </row>
    <row r="117" spans="1:8" ht="15.75">
      <c r="A117" s="417" t="s">
        <v>244</v>
      </c>
      <c r="B117" s="418">
        <v>2506</v>
      </c>
      <c r="C117" s="419" t="s">
        <v>250</v>
      </c>
      <c r="D117" s="418">
        <v>32</v>
      </c>
      <c r="E117" s="418">
        <v>1</v>
      </c>
      <c r="F117" s="420"/>
      <c r="G117" s="454">
        <f>SUM(G3:G116)</f>
        <v>115</v>
      </c>
      <c r="H117" s="405">
        <v>115</v>
      </c>
    </row>
    <row r="118" spans="1:8" ht="15.75">
      <c r="A118" s="458" t="s">
        <v>333</v>
      </c>
      <c r="B118" s="459">
        <v>4201</v>
      </c>
      <c r="C118" s="460" t="s">
        <v>334</v>
      </c>
      <c r="D118" s="461">
        <v>11</v>
      </c>
      <c r="E118" s="461">
        <v>2</v>
      </c>
      <c r="F118" s="462">
        <v>1960</v>
      </c>
      <c r="G118" s="454"/>
    </row>
    <row r="119" spans="1:8" ht="15.75">
      <c r="A119" s="437" t="s">
        <v>224</v>
      </c>
      <c r="B119" s="438">
        <v>2304</v>
      </c>
      <c r="C119" s="439" t="s">
        <v>228</v>
      </c>
      <c r="D119" s="440">
        <v>42</v>
      </c>
      <c r="E119" s="440">
        <v>2</v>
      </c>
      <c r="F119" s="441">
        <v>1963</v>
      </c>
      <c r="G119" s="454"/>
    </row>
    <row r="120" spans="1:8" ht="15.75">
      <c r="A120" s="442" t="s">
        <v>75</v>
      </c>
      <c r="B120" s="443" t="s">
        <v>522</v>
      </c>
      <c r="C120" s="444" t="s">
        <v>79</v>
      </c>
      <c r="D120" s="443">
        <v>11</v>
      </c>
      <c r="E120" s="443">
        <v>2</v>
      </c>
      <c r="F120" s="445">
        <v>1965</v>
      </c>
      <c r="G120" s="454"/>
    </row>
    <row r="121" spans="1:8" ht="15.75">
      <c r="A121" s="442" t="s">
        <v>368</v>
      </c>
      <c r="B121" s="446">
        <v>4606</v>
      </c>
      <c r="C121" s="444" t="s">
        <v>374</v>
      </c>
      <c r="D121" s="443">
        <v>11</v>
      </c>
      <c r="E121" s="443">
        <v>2</v>
      </c>
      <c r="F121" s="445">
        <v>1968</v>
      </c>
      <c r="G121" s="454"/>
    </row>
    <row r="122" spans="1:8" ht="15.75">
      <c r="A122" s="437" t="s">
        <v>192</v>
      </c>
      <c r="B122" s="438">
        <v>2110</v>
      </c>
      <c r="C122" s="447" t="s">
        <v>202</v>
      </c>
      <c r="D122" s="443">
        <v>42</v>
      </c>
      <c r="E122" s="443">
        <v>2</v>
      </c>
      <c r="F122" s="445">
        <v>1969</v>
      </c>
      <c r="G122" s="454">
        <v>5</v>
      </c>
    </row>
    <row r="123" spans="1:8" ht="15.75">
      <c r="A123" s="442" t="s">
        <v>319</v>
      </c>
      <c r="B123" s="443">
        <v>3804</v>
      </c>
      <c r="C123" s="444" t="s">
        <v>320</v>
      </c>
      <c r="D123" s="443">
        <v>11</v>
      </c>
      <c r="E123" s="443">
        <v>2</v>
      </c>
      <c r="F123" s="445">
        <v>1970</v>
      </c>
      <c r="G123" s="454"/>
    </row>
    <row r="124" spans="1:8" ht="15.75">
      <c r="A124" s="437" t="s">
        <v>323</v>
      </c>
      <c r="B124" s="438">
        <v>4002</v>
      </c>
      <c r="C124" s="447" t="s">
        <v>325</v>
      </c>
      <c r="D124" s="438">
        <v>11</v>
      </c>
      <c r="E124" s="438">
        <v>2</v>
      </c>
      <c r="F124" s="448">
        <v>1970</v>
      </c>
      <c r="G124" s="454"/>
    </row>
    <row r="125" spans="1:8" ht="15.75">
      <c r="A125" s="437" t="s">
        <v>368</v>
      </c>
      <c r="B125" s="438">
        <v>4601</v>
      </c>
      <c r="C125" s="447" t="s">
        <v>369</v>
      </c>
      <c r="D125" s="443">
        <v>11</v>
      </c>
      <c r="E125" s="443">
        <v>2</v>
      </c>
      <c r="F125" s="445">
        <v>1971</v>
      </c>
      <c r="G125" s="454"/>
    </row>
    <row r="126" spans="1:8" ht="15.75">
      <c r="A126" s="437" t="s">
        <v>375</v>
      </c>
      <c r="B126" s="438">
        <v>4701</v>
      </c>
      <c r="C126" s="447" t="s">
        <v>376</v>
      </c>
      <c r="D126" s="443">
        <v>11</v>
      </c>
      <c r="E126" s="443">
        <v>2</v>
      </c>
      <c r="F126" s="445">
        <v>1972</v>
      </c>
      <c r="G126" s="454"/>
    </row>
    <row r="127" spans="1:8" ht="15.75">
      <c r="A127" s="437" t="s">
        <v>375</v>
      </c>
      <c r="B127" s="438">
        <v>4702</v>
      </c>
      <c r="C127" s="447" t="s">
        <v>377</v>
      </c>
      <c r="D127" s="443">
        <v>11</v>
      </c>
      <c r="E127" s="443">
        <v>2</v>
      </c>
      <c r="F127" s="445">
        <v>1972</v>
      </c>
      <c r="G127" s="454"/>
    </row>
    <row r="128" spans="1:8" ht="15.75">
      <c r="A128" s="437" t="s">
        <v>375</v>
      </c>
      <c r="B128" s="438">
        <v>4704</v>
      </c>
      <c r="C128" s="447" t="s">
        <v>516</v>
      </c>
      <c r="D128" s="443">
        <v>11</v>
      </c>
      <c r="E128" s="443">
        <v>2</v>
      </c>
      <c r="F128" s="445">
        <v>1972</v>
      </c>
      <c r="G128" s="454"/>
    </row>
    <row r="129" spans="1:7" s="449" customFormat="1" ht="15.75">
      <c r="A129" s="437" t="s">
        <v>294</v>
      </c>
      <c r="B129" s="438">
        <v>3302</v>
      </c>
      <c r="C129" s="447" t="s">
        <v>296</v>
      </c>
      <c r="D129" s="443">
        <v>31</v>
      </c>
      <c r="E129" s="443">
        <v>2</v>
      </c>
      <c r="F129" s="445">
        <v>1973</v>
      </c>
      <c r="G129" s="491"/>
    </row>
    <row r="130" spans="1:7" ht="15.75">
      <c r="A130" s="442" t="s">
        <v>142</v>
      </c>
      <c r="B130" s="443">
        <v>1508</v>
      </c>
      <c r="C130" s="444" t="s">
        <v>151</v>
      </c>
      <c r="D130" s="443">
        <v>74</v>
      </c>
      <c r="E130" s="443">
        <v>2</v>
      </c>
      <c r="F130" s="445">
        <v>1974</v>
      </c>
      <c r="G130" s="454"/>
    </row>
    <row r="131" spans="1:7" ht="15.75">
      <c r="A131" s="442" t="s">
        <v>110</v>
      </c>
      <c r="B131" s="450" t="s">
        <v>113</v>
      </c>
      <c r="C131" s="444" t="s">
        <v>114</v>
      </c>
      <c r="D131" s="443">
        <v>11</v>
      </c>
      <c r="E131" s="443">
        <v>2</v>
      </c>
      <c r="F131" s="445">
        <v>1975</v>
      </c>
      <c r="G131" s="454"/>
    </row>
    <row r="132" spans="1:7" ht="15.75">
      <c r="A132" s="442" t="s">
        <v>63</v>
      </c>
      <c r="B132" s="446" t="s">
        <v>70</v>
      </c>
      <c r="C132" s="444" t="s">
        <v>71</v>
      </c>
      <c r="D132" s="443">
        <v>11</v>
      </c>
      <c r="E132" s="443">
        <v>2</v>
      </c>
      <c r="F132" s="445">
        <v>1977</v>
      </c>
      <c r="G132" s="454"/>
    </row>
    <row r="133" spans="1:7" ht="15.75">
      <c r="A133" s="442" t="s">
        <v>85</v>
      </c>
      <c r="B133" s="450" t="s">
        <v>90</v>
      </c>
      <c r="C133" s="444" t="s">
        <v>91</v>
      </c>
      <c r="D133" s="443">
        <v>11</v>
      </c>
      <c r="E133" s="443">
        <v>2</v>
      </c>
      <c r="F133" s="445">
        <v>1978</v>
      </c>
      <c r="G133" s="454"/>
    </row>
    <row r="134" spans="1:7" ht="15.75">
      <c r="A134" s="442" t="s">
        <v>85</v>
      </c>
      <c r="B134" s="450" t="s">
        <v>92</v>
      </c>
      <c r="C134" s="444" t="s">
        <v>93</v>
      </c>
      <c r="D134" s="443">
        <v>11</v>
      </c>
      <c r="E134" s="443">
        <v>2</v>
      </c>
      <c r="F134" s="445">
        <v>1978</v>
      </c>
      <c r="G134" s="454">
        <v>12</v>
      </c>
    </row>
    <row r="135" spans="1:7" ht="15.75">
      <c r="A135" s="442" t="s">
        <v>82</v>
      </c>
      <c r="B135" s="450" t="s">
        <v>523</v>
      </c>
      <c r="C135" s="444" t="s">
        <v>84</v>
      </c>
      <c r="D135" s="443">
        <v>42</v>
      </c>
      <c r="E135" s="443">
        <v>2</v>
      </c>
      <c r="F135" s="445">
        <v>1980</v>
      </c>
      <c r="G135" s="454"/>
    </row>
    <row r="136" spans="1:7" ht="15.75">
      <c r="A136" s="442" t="s">
        <v>214</v>
      </c>
      <c r="B136" s="443">
        <v>2207</v>
      </c>
      <c r="C136" s="444" t="s">
        <v>221</v>
      </c>
      <c r="D136" s="443">
        <v>11</v>
      </c>
      <c r="E136" s="443">
        <v>2</v>
      </c>
      <c r="F136" s="445">
        <v>1981</v>
      </c>
      <c r="G136" s="454"/>
    </row>
    <row r="137" spans="1:7" ht="15.75">
      <c r="A137" s="437" t="s">
        <v>297</v>
      </c>
      <c r="B137" s="443">
        <v>3403</v>
      </c>
      <c r="C137" s="444" t="s">
        <v>300</v>
      </c>
      <c r="D137" s="443">
        <v>26</v>
      </c>
      <c r="E137" s="443">
        <v>2</v>
      </c>
      <c r="F137" s="445">
        <v>1982</v>
      </c>
      <c r="G137" s="454">
        <v>3</v>
      </c>
    </row>
    <row r="138" spans="1:7" ht="15.75">
      <c r="A138" s="437" t="s">
        <v>30</v>
      </c>
      <c r="B138" s="443" t="s">
        <v>44</v>
      </c>
      <c r="C138" s="444" t="s">
        <v>484</v>
      </c>
      <c r="D138" s="443">
        <v>14</v>
      </c>
      <c r="E138" s="443">
        <v>2</v>
      </c>
      <c r="F138" s="445">
        <v>1990</v>
      </c>
      <c r="G138" s="454"/>
    </row>
    <row r="139" spans="1:7" ht="15.75">
      <c r="A139" s="451" t="s">
        <v>30</v>
      </c>
      <c r="B139" s="446" t="s">
        <v>47</v>
      </c>
      <c r="C139" s="444" t="s">
        <v>485</v>
      </c>
      <c r="D139" s="443">
        <v>71</v>
      </c>
      <c r="E139" s="443">
        <v>2</v>
      </c>
      <c r="F139" s="445">
        <v>1992</v>
      </c>
      <c r="G139" s="454"/>
    </row>
    <row r="140" spans="1:7" ht="15.75">
      <c r="A140" s="451" t="s">
        <v>167</v>
      </c>
      <c r="B140" s="446">
        <v>1806</v>
      </c>
      <c r="C140" s="444" t="s">
        <v>174</v>
      </c>
      <c r="D140" s="443">
        <v>11</v>
      </c>
      <c r="E140" s="443">
        <v>2</v>
      </c>
      <c r="F140" s="445">
        <v>1992</v>
      </c>
      <c r="G140" s="454"/>
    </row>
    <row r="141" spans="1:7" ht="15.75">
      <c r="A141" s="442" t="s">
        <v>85</v>
      </c>
      <c r="B141" s="443" t="s">
        <v>104</v>
      </c>
      <c r="C141" s="444" t="s">
        <v>105</v>
      </c>
      <c r="D141" s="443">
        <v>15</v>
      </c>
      <c r="E141" s="443">
        <v>2</v>
      </c>
      <c r="F141" s="445">
        <v>1995</v>
      </c>
      <c r="G141" s="454"/>
    </row>
    <row r="142" spans="1:7" ht="15.75">
      <c r="A142" s="442" t="s">
        <v>142</v>
      </c>
      <c r="B142" s="443">
        <v>1504</v>
      </c>
      <c r="C142" s="444" t="s">
        <v>147</v>
      </c>
      <c r="D142" s="443">
        <v>42</v>
      </c>
      <c r="E142" s="443">
        <v>2</v>
      </c>
      <c r="F142" s="445">
        <v>1995</v>
      </c>
      <c r="G142" s="454"/>
    </row>
    <row r="143" spans="1:7" ht="15.75">
      <c r="A143" s="442" t="s">
        <v>356</v>
      </c>
      <c r="B143" s="450">
        <v>4502</v>
      </c>
      <c r="C143" s="444" t="s">
        <v>358</v>
      </c>
      <c r="D143" s="443">
        <v>15</v>
      </c>
      <c r="E143" s="443">
        <v>2</v>
      </c>
      <c r="F143" s="445">
        <v>1995</v>
      </c>
      <c r="G143" s="454"/>
    </row>
    <row r="144" spans="1:7" ht="15.75">
      <c r="A144" s="442" t="s">
        <v>16</v>
      </c>
      <c r="B144" s="443" t="s">
        <v>17</v>
      </c>
      <c r="C144" s="444" t="s">
        <v>18</v>
      </c>
      <c r="D144" s="443">
        <v>14</v>
      </c>
      <c r="E144" s="443">
        <v>2</v>
      </c>
      <c r="F144" s="445">
        <v>1996</v>
      </c>
      <c r="G144" s="454"/>
    </row>
    <row r="145" spans="1:7" ht="15.75">
      <c r="A145" s="437" t="s">
        <v>281</v>
      </c>
      <c r="B145" s="438">
        <v>3212</v>
      </c>
      <c r="C145" s="447" t="s">
        <v>293</v>
      </c>
      <c r="D145" s="443">
        <v>11</v>
      </c>
      <c r="E145" s="443">
        <v>2</v>
      </c>
      <c r="F145" s="445">
        <v>1999</v>
      </c>
      <c r="G145" s="454">
        <v>8</v>
      </c>
    </row>
    <row r="146" spans="1:7" ht="15.75">
      <c r="A146" s="442" t="s">
        <v>142</v>
      </c>
      <c r="B146" s="446">
        <v>1505</v>
      </c>
      <c r="C146" s="444" t="s">
        <v>148</v>
      </c>
      <c r="D146" s="443">
        <v>61</v>
      </c>
      <c r="E146" s="443">
        <v>2</v>
      </c>
      <c r="F146" s="445">
        <v>2000</v>
      </c>
      <c r="G146" s="454"/>
    </row>
    <row r="147" spans="1:7" ht="15.75">
      <c r="A147" s="442" t="s">
        <v>63</v>
      </c>
      <c r="B147" s="443" t="s">
        <v>520</v>
      </c>
      <c r="C147" s="444" t="s">
        <v>67</v>
      </c>
      <c r="D147" s="443">
        <v>22</v>
      </c>
      <c r="E147" s="443">
        <v>2</v>
      </c>
      <c r="F147" s="445">
        <v>2001</v>
      </c>
      <c r="G147" s="454"/>
    </row>
    <row r="148" spans="1:7" ht="15.75">
      <c r="A148" s="442" t="s">
        <v>167</v>
      </c>
      <c r="B148" s="443">
        <v>1805</v>
      </c>
      <c r="C148" s="444" t="s">
        <v>173</v>
      </c>
      <c r="D148" s="443">
        <v>42</v>
      </c>
      <c r="E148" s="443">
        <v>2</v>
      </c>
      <c r="F148" s="445">
        <v>2001</v>
      </c>
      <c r="G148" s="454"/>
    </row>
    <row r="149" spans="1:7" ht="15.75">
      <c r="A149" s="437" t="s">
        <v>244</v>
      </c>
      <c r="B149" s="438">
        <v>2507</v>
      </c>
      <c r="C149" s="447" t="s">
        <v>251</v>
      </c>
      <c r="D149" s="438">
        <v>63</v>
      </c>
      <c r="E149" s="438">
        <v>2</v>
      </c>
      <c r="F149" s="452">
        <v>2001</v>
      </c>
      <c r="G149" s="454"/>
    </row>
    <row r="150" spans="1:7" ht="15.75">
      <c r="A150" s="437" t="s">
        <v>333</v>
      </c>
      <c r="B150" s="438">
        <v>4202</v>
      </c>
      <c r="C150" s="439" t="s">
        <v>335</v>
      </c>
      <c r="D150" s="440">
        <v>13</v>
      </c>
      <c r="E150" s="440">
        <v>2</v>
      </c>
      <c r="F150" s="453">
        <v>2001</v>
      </c>
      <c r="G150" s="454"/>
    </row>
    <row r="151" spans="1:7" ht="15.75">
      <c r="A151" s="442" t="s">
        <v>192</v>
      </c>
      <c r="B151" s="443">
        <v>2104</v>
      </c>
      <c r="C151" s="444" t="s">
        <v>196</v>
      </c>
      <c r="D151" s="443">
        <v>31</v>
      </c>
      <c r="E151" s="443">
        <v>2</v>
      </c>
      <c r="F151" s="445">
        <v>2003</v>
      </c>
      <c r="G151" s="454"/>
    </row>
    <row r="152" spans="1:7" ht="15.75">
      <c r="A152" s="442" t="s">
        <v>244</v>
      </c>
      <c r="B152" s="450">
        <v>2504</v>
      </c>
      <c r="C152" s="444" t="s">
        <v>248</v>
      </c>
      <c r="D152" s="443">
        <v>62</v>
      </c>
      <c r="E152" s="443">
        <v>2</v>
      </c>
      <c r="F152" s="445">
        <v>2004</v>
      </c>
      <c r="G152" s="454">
        <v>7</v>
      </c>
    </row>
    <row r="153" spans="1:7" ht="15.75">
      <c r="A153" s="437" t="s">
        <v>30</v>
      </c>
      <c r="B153" s="438" t="s">
        <v>517</v>
      </c>
      <c r="C153" s="447" t="s">
        <v>32</v>
      </c>
      <c r="D153" s="438">
        <v>51</v>
      </c>
      <c r="E153" s="438">
        <v>2</v>
      </c>
      <c r="F153" s="452">
        <v>2005</v>
      </c>
      <c r="G153" s="454"/>
    </row>
    <row r="154" spans="1:7" ht="15.75">
      <c r="A154" s="451" t="s">
        <v>192</v>
      </c>
      <c r="B154" s="446">
        <v>2113</v>
      </c>
      <c r="C154" s="444" t="s">
        <v>205</v>
      </c>
      <c r="D154" s="443">
        <v>15</v>
      </c>
      <c r="E154" s="443">
        <v>2</v>
      </c>
      <c r="F154" s="445">
        <v>2006</v>
      </c>
      <c r="G154" s="454"/>
    </row>
    <row r="155" spans="1:7" ht="15.75">
      <c r="A155" s="442" t="s">
        <v>214</v>
      </c>
      <c r="B155" s="443">
        <v>2201</v>
      </c>
      <c r="C155" s="444" t="s">
        <v>215</v>
      </c>
      <c r="D155" s="443">
        <v>15</v>
      </c>
      <c r="E155" s="443">
        <v>2</v>
      </c>
      <c r="F155" s="445">
        <v>2006</v>
      </c>
      <c r="G155" s="454"/>
    </row>
    <row r="156" spans="1:7" ht="15.75">
      <c r="A156" s="442" t="s">
        <v>233</v>
      </c>
      <c r="B156" s="443">
        <v>2405</v>
      </c>
      <c r="C156" s="444" t="s">
        <v>238</v>
      </c>
      <c r="D156" s="443">
        <v>15</v>
      </c>
      <c r="E156" s="443">
        <v>2</v>
      </c>
      <c r="F156" s="445">
        <v>2006</v>
      </c>
      <c r="G156" s="454"/>
    </row>
    <row r="157" spans="1:7" ht="15.75">
      <c r="A157" s="442" t="s">
        <v>356</v>
      </c>
      <c r="B157" s="443">
        <v>4503</v>
      </c>
      <c r="C157" s="444" t="s">
        <v>359</v>
      </c>
      <c r="D157" s="443">
        <v>15</v>
      </c>
      <c r="E157" s="443">
        <v>2</v>
      </c>
      <c r="F157" s="445">
        <v>2006</v>
      </c>
      <c r="G157" s="454"/>
    </row>
    <row r="158" spans="1:7" ht="15.75">
      <c r="A158" s="442" t="s">
        <v>368</v>
      </c>
      <c r="B158" s="443">
        <v>4605</v>
      </c>
      <c r="C158" s="444" t="s">
        <v>373</v>
      </c>
      <c r="D158" s="443">
        <v>15</v>
      </c>
      <c r="E158" s="443">
        <v>2</v>
      </c>
      <c r="F158" s="445">
        <v>2006</v>
      </c>
      <c r="G158" s="454"/>
    </row>
    <row r="159" spans="1:7" ht="15.75">
      <c r="A159" s="437" t="s">
        <v>63</v>
      </c>
      <c r="B159" s="438" t="s">
        <v>519</v>
      </c>
      <c r="C159" s="447" t="s">
        <v>65</v>
      </c>
      <c r="D159" s="443">
        <v>33</v>
      </c>
      <c r="E159" s="443">
        <v>2</v>
      </c>
      <c r="F159" s="445">
        <v>2007</v>
      </c>
      <c r="G159" s="454"/>
    </row>
    <row r="160" spans="1:7" ht="15.75">
      <c r="A160" s="437" t="s">
        <v>214</v>
      </c>
      <c r="B160" s="438">
        <v>2209</v>
      </c>
      <c r="C160" s="447" t="s">
        <v>223</v>
      </c>
      <c r="D160" s="443">
        <v>42</v>
      </c>
      <c r="E160" s="443">
        <v>2</v>
      </c>
      <c r="F160" s="445">
        <v>2007</v>
      </c>
      <c r="G160" s="454"/>
    </row>
    <row r="161" spans="1:7" ht="15.75">
      <c r="A161" s="442" t="s">
        <v>85</v>
      </c>
      <c r="B161" s="443" t="s">
        <v>98</v>
      </c>
      <c r="C161" s="444" t="s">
        <v>487</v>
      </c>
      <c r="D161" s="443">
        <v>61</v>
      </c>
      <c r="E161" s="443">
        <v>2</v>
      </c>
      <c r="F161" s="445">
        <v>2008</v>
      </c>
      <c r="G161" s="454"/>
    </row>
    <row r="162" spans="1:7" ht="15.75">
      <c r="A162" s="442" t="s">
        <v>176</v>
      </c>
      <c r="B162" s="450">
        <v>1903</v>
      </c>
      <c r="C162" s="444" t="s">
        <v>504</v>
      </c>
      <c r="D162" s="443">
        <v>15</v>
      </c>
      <c r="E162" s="443">
        <v>2</v>
      </c>
      <c r="F162" s="445">
        <v>2008</v>
      </c>
      <c r="G162" s="454"/>
    </row>
    <row r="163" spans="1:7" ht="15.75">
      <c r="A163" s="442" t="s">
        <v>192</v>
      </c>
      <c r="B163" s="443">
        <v>2107</v>
      </c>
      <c r="C163" s="444" t="s">
        <v>199</v>
      </c>
      <c r="D163" s="443">
        <v>11</v>
      </c>
      <c r="E163" s="443">
        <v>2</v>
      </c>
      <c r="F163" s="445">
        <v>2008</v>
      </c>
      <c r="G163" s="490">
        <v>11</v>
      </c>
    </row>
    <row r="164" spans="1:7" ht="15.75">
      <c r="A164" s="442" t="s">
        <v>144</v>
      </c>
      <c r="B164" s="443">
        <v>1502</v>
      </c>
      <c r="C164" s="444" t="s">
        <v>145</v>
      </c>
      <c r="D164" s="443">
        <v>12</v>
      </c>
      <c r="E164" s="443">
        <v>2</v>
      </c>
      <c r="F164" s="445">
        <v>2010</v>
      </c>
      <c r="G164" s="454"/>
    </row>
    <row r="165" spans="1:7" ht="15.75">
      <c r="A165" s="442" t="s">
        <v>233</v>
      </c>
      <c r="B165" s="443">
        <v>2402</v>
      </c>
      <c r="C165" s="444" t="s">
        <v>235</v>
      </c>
      <c r="D165" s="443">
        <v>63</v>
      </c>
      <c r="E165" s="443">
        <v>2</v>
      </c>
      <c r="F165" s="445">
        <v>2011</v>
      </c>
      <c r="G165" s="454"/>
    </row>
    <row r="166" spans="1:7" ht="15.75">
      <c r="A166" s="442" t="s">
        <v>265</v>
      </c>
      <c r="B166" s="443">
        <v>2902</v>
      </c>
      <c r="C166" s="444" t="s">
        <v>267</v>
      </c>
      <c r="D166" s="443">
        <v>51</v>
      </c>
      <c r="E166" s="443">
        <v>2</v>
      </c>
      <c r="F166" s="445">
        <v>2012</v>
      </c>
      <c r="G166" s="454"/>
    </row>
    <row r="167" spans="1:7" ht="15.75">
      <c r="A167" s="442" t="s">
        <v>265</v>
      </c>
      <c r="B167" s="443">
        <v>2904</v>
      </c>
      <c r="C167" s="444" t="s">
        <v>269</v>
      </c>
      <c r="D167" s="443">
        <v>51</v>
      </c>
      <c r="E167" s="443">
        <v>2</v>
      </c>
      <c r="F167" s="445">
        <v>2012</v>
      </c>
      <c r="G167" s="454"/>
    </row>
    <row r="168" spans="1:7" ht="15.75">
      <c r="A168" s="442" t="s">
        <v>244</v>
      </c>
      <c r="B168" s="443">
        <v>2505</v>
      </c>
      <c r="C168" s="444" t="s">
        <v>249</v>
      </c>
      <c r="D168" s="443">
        <v>41</v>
      </c>
      <c r="E168" s="443">
        <v>2</v>
      </c>
      <c r="F168" s="445">
        <v>2013</v>
      </c>
      <c r="G168" s="454"/>
    </row>
    <row r="169" spans="1:7" ht="15.75">
      <c r="A169" s="442" t="s">
        <v>356</v>
      </c>
      <c r="B169" s="443">
        <v>4509</v>
      </c>
      <c r="C169" s="444" t="s">
        <v>365</v>
      </c>
      <c r="D169" s="443">
        <v>11</v>
      </c>
      <c r="E169" s="443">
        <v>2</v>
      </c>
      <c r="F169" s="445">
        <v>2013</v>
      </c>
      <c r="G169" s="454"/>
    </row>
    <row r="170" spans="1:7" ht="15.75">
      <c r="A170" s="442" t="s">
        <v>30</v>
      </c>
      <c r="B170" s="443" t="s">
        <v>518</v>
      </c>
      <c r="C170" s="444" t="s">
        <v>483</v>
      </c>
      <c r="D170" s="443">
        <v>51</v>
      </c>
      <c r="E170" s="443">
        <v>2</v>
      </c>
      <c r="F170" s="445">
        <v>2014</v>
      </c>
      <c r="G170" s="454"/>
    </row>
    <row r="171" spans="1:7" ht="15.75">
      <c r="A171" s="437" t="s">
        <v>176</v>
      </c>
      <c r="B171" s="438">
        <v>1906</v>
      </c>
      <c r="C171" s="447" t="s">
        <v>507</v>
      </c>
      <c r="D171" s="438">
        <v>15</v>
      </c>
      <c r="E171" s="438">
        <v>2</v>
      </c>
      <c r="F171" s="452">
        <v>2014</v>
      </c>
      <c r="G171" s="454"/>
    </row>
    <row r="172" spans="1:7" ht="15.75">
      <c r="A172" s="437" t="s">
        <v>192</v>
      </c>
      <c r="B172" s="438">
        <v>2112</v>
      </c>
      <c r="C172" s="447" t="s">
        <v>204</v>
      </c>
      <c r="D172" s="443">
        <v>41</v>
      </c>
      <c r="E172" s="443">
        <v>2</v>
      </c>
      <c r="F172" s="445">
        <v>2014</v>
      </c>
      <c r="G172" s="454"/>
    </row>
    <row r="173" spans="1:7" ht="15.75">
      <c r="A173" s="451" t="s">
        <v>207</v>
      </c>
      <c r="B173" s="446">
        <v>2118</v>
      </c>
      <c r="C173" s="444" t="s">
        <v>509</v>
      </c>
      <c r="D173" s="443">
        <v>42</v>
      </c>
      <c r="E173" s="443">
        <v>2</v>
      </c>
      <c r="F173" s="445">
        <v>2014</v>
      </c>
      <c r="G173" s="454"/>
    </row>
    <row r="174" spans="1:7" ht="15.75">
      <c r="A174" s="442" t="s">
        <v>281</v>
      </c>
      <c r="B174" s="443">
        <v>3211</v>
      </c>
      <c r="C174" s="444" t="s">
        <v>292</v>
      </c>
      <c r="D174" s="443">
        <v>15</v>
      </c>
      <c r="E174" s="443">
        <v>2</v>
      </c>
      <c r="F174" s="445">
        <v>2014</v>
      </c>
      <c r="G174" s="454">
        <v>11</v>
      </c>
    </row>
    <row r="175" spans="1:7" ht="15.75">
      <c r="A175" s="442" t="s">
        <v>30</v>
      </c>
      <c r="B175" s="443" t="s">
        <v>42</v>
      </c>
      <c r="C175" s="444" t="s">
        <v>43</v>
      </c>
      <c r="D175" s="443">
        <v>42</v>
      </c>
      <c r="E175" s="443">
        <v>2</v>
      </c>
      <c r="F175" s="445">
        <v>2015</v>
      </c>
      <c r="G175" s="454"/>
    </row>
    <row r="176" spans="1:7" ht="15.75">
      <c r="A176" s="442" t="s">
        <v>192</v>
      </c>
      <c r="B176" s="443">
        <v>2111</v>
      </c>
      <c r="C176" s="444" t="s">
        <v>203</v>
      </c>
      <c r="D176" s="443">
        <v>15</v>
      </c>
      <c r="E176" s="443">
        <v>2</v>
      </c>
      <c r="F176" s="445">
        <v>2015</v>
      </c>
      <c r="G176" s="454"/>
    </row>
    <row r="177" spans="1:7" ht="15.75">
      <c r="A177" s="442" t="s">
        <v>207</v>
      </c>
      <c r="B177" s="443">
        <v>2115</v>
      </c>
      <c r="C177" s="444" t="s">
        <v>208</v>
      </c>
      <c r="D177" s="443">
        <v>42</v>
      </c>
      <c r="E177" s="443">
        <v>2</v>
      </c>
      <c r="F177" s="445">
        <v>2015</v>
      </c>
      <c r="G177" s="454"/>
    </row>
    <row r="178" spans="1:7" ht="15.75">
      <c r="A178" s="442" t="s">
        <v>207</v>
      </c>
      <c r="B178" s="450">
        <v>2116</v>
      </c>
      <c r="C178" s="444" t="s">
        <v>209</v>
      </c>
      <c r="D178" s="443">
        <v>14</v>
      </c>
      <c r="E178" s="443">
        <v>2</v>
      </c>
      <c r="F178" s="445">
        <v>2015</v>
      </c>
      <c r="G178" s="454"/>
    </row>
    <row r="179" spans="1:7" ht="15.75">
      <c r="A179" s="442" t="s">
        <v>30</v>
      </c>
      <c r="B179" s="450" t="s">
        <v>49</v>
      </c>
      <c r="C179" s="444" t="s">
        <v>486</v>
      </c>
      <c r="D179" s="443">
        <v>51</v>
      </c>
      <c r="E179" s="443">
        <v>2</v>
      </c>
      <c r="F179" s="445">
        <v>2016</v>
      </c>
      <c r="G179" s="454"/>
    </row>
    <row r="180" spans="1:7" ht="15.75">
      <c r="A180" s="442" t="s">
        <v>63</v>
      </c>
      <c r="B180" s="443" t="s">
        <v>72</v>
      </c>
      <c r="C180" s="444" t="s">
        <v>73</v>
      </c>
      <c r="D180" s="443">
        <v>51</v>
      </c>
      <c r="E180" s="443">
        <v>2</v>
      </c>
      <c r="F180" s="445">
        <v>2016</v>
      </c>
      <c r="G180" s="454"/>
    </row>
    <row r="181" spans="1:7" ht="15.75">
      <c r="A181" s="442" t="s">
        <v>85</v>
      </c>
      <c r="B181" s="443" t="s">
        <v>106</v>
      </c>
      <c r="C181" s="444" t="s">
        <v>488</v>
      </c>
      <c r="D181" s="443">
        <v>42</v>
      </c>
      <c r="E181" s="443">
        <v>2</v>
      </c>
      <c r="F181" s="445">
        <v>2016</v>
      </c>
      <c r="G181" s="454"/>
    </row>
    <row r="182" spans="1:7" ht="15.75">
      <c r="A182" s="442" t="s">
        <v>123</v>
      </c>
      <c r="B182" s="443">
        <v>1103</v>
      </c>
      <c r="C182" s="444" t="s">
        <v>126</v>
      </c>
      <c r="D182" s="443">
        <v>11</v>
      </c>
      <c r="E182" s="443">
        <v>2</v>
      </c>
      <c r="F182" s="445">
        <v>2016</v>
      </c>
      <c r="G182" s="454"/>
    </row>
    <row r="183" spans="1:7" ht="15.75">
      <c r="A183" s="442" t="s">
        <v>192</v>
      </c>
      <c r="B183" s="446">
        <v>2114</v>
      </c>
      <c r="C183" s="444" t="s">
        <v>206</v>
      </c>
      <c r="D183" s="443">
        <v>41</v>
      </c>
      <c r="E183" s="443">
        <v>2</v>
      </c>
      <c r="F183" s="445">
        <v>2016</v>
      </c>
      <c r="G183" s="454"/>
    </row>
    <row r="184" spans="1:7" ht="15.75">
      <c r="A184" s="451" t="s">
        <v>244</v>
      </c>
      <c r="B184" s="446">
        <v>2508</v>
      </c>
      <c r="C184" s="444" t="s">
        <v>252</v>
      </c>
      <c r="D184" s="443">
        <v>42</v>
      </c>
      <c r="E184" s="443">
        <v>2</v>
      </c>
      <c r="F184" s="445">
        <v>2016</v>
      </c>
      <c r="G184" s="454"/>
    </row>
    <row r="185" spans="1:7" ht="15.75">
      <c r="A185" s="442" t="s">
        <v>278</v>
      </c>
      <c r="B185" s="446">
        <v>3103</v>
      </c>
      <c r="C185" s="444" t="s">
        <v>279</v>
      </c>
      <c r="D185" s="443">
        <v>41</v>
      </c>
      <c r="E185" s="443">
        <v>2</v>
      </c>
      <c r="F185" s="445">
        <v>2016</v>
      </c>
      <c r="G185" s="454"/>
    </row>
    <row r="186" spans="1:7" ht="15.75">
      <c r="A186" s="442" t="s">
        <v>352</v>
      </c>
      <c r="B186" s="450">
        <v>4408</v>
      </c>
      <c r="C186" s="444" t="s">
        <v>354</v>
      </c>
      <c r="D186" s="443">
        <v>11</v>
      </c>
      <c r="E186" s="443">
        <v>2</v>
      </c>
      <c r="F186" s="445">
        <v>2016</v>
      </c>
      <c r="G186" s="454"/>
    </row>
    <row r="187" spans="1:7" ht="15.75">
      <c r="A187" s="442" t="s">
        <v>356</v>
      </c>
      <c r="B187" s="443">
        <v>4507</v>
      </c>
      <c r="C187" s="444" t="s">
        <v>363</v>
      </c>
      <c r="D187" s="443">
        <v>12</v>
      </c>
      <c r="E187" s="443">
        <v>2</v>
      </c>
      <c r="F187" s="445">
        <v>2016</v>
      </c>
      <c r="G187" s="454"/>
    </row>
    <row r="188" spans="1:7" ht="15.75">
      <c r="A188" s="442" t="s">
        <v>19</v>
      </c>
      <c r="B188" s="443">
        <v>201</v>
      </c>
      <c r="C188" s="444" t="s">
        <v>20</v>
      </c>
      <c r="D188" s="443">
        <v>12</v>
      </c>
      <c r="E188" s="443">
        <v>2</v>
      </c>
      <c r="F188" s="445">
        <v>2017</v>
      </c>
      <c r="G188" s="454"/>
    </row>
    <row r="189" spans="1:7" ht="15.75">
      <c r="A189" s="442" t="s">
        <v>110</v>
      </c>
      <c r="B189" s="443" t="s">
        <v>525</v>
      </c>
      <c r="C189" s="444" t="s">
        <v>490</v>
      </c>
      <c r="D189" s="443">
        <v>11</v>
      </c>
      <c r="E189" s="443">
        <v>2</v>
      </c>
      <c r="F189" s="445">
        <v>2017</v>
      </c>
      <c r="G189" s="454"/>
    </row>
    <row r="190" spans="1:7" ht="15.75">
      <c r="A190" s="437" t="s">
        <v>307</v>
      </c>
      <c r="B190" s="438">
        <v>3705</v>
      </c>
      <c r="C190" s="447" t="s">
        <v>313</v>
      </c>
      <c r="D190" s="438">
        <v>15</v>
      </c>
      <c r="E190" s="438">
        <v>2</v>
      </c>
      <c r="F190" s="452">
        <v>2017</v>
      </c>
      <c r="G190" s="454"/>
    </row>
    <row r="191" spans="1:7" ht="15.75">
      <c r="A191" s="442" t="s">
        <v>356</v>
      </c>
      <c r="B191" s="443">
        <v>4508</v>
      </c>
      <c r="C191" s="444" t="s">
        <v>364</v>
      </c>
      <c r="D191" s="443">
        <v>11</v>
      </c>
      <c r="E191" s="443">
        <v>2</v>
      </c>
      <c r="F191" s="445">
        <v>2017</v>
      </c>
      <c r="G191" s="454"/>
    </row>
    <row r="192" spans="1:7" ht="15.75">
      <c r="A192" s="437" t="s">
        <v>356</v>
      </c>
      <c r="B192" s="438">
        <v>4510</v>
      </c>
      <c r="C192" s="447" t="s">
        <v>366</v>
      </c>
      <c r="D192" s="443">
        <v>22</v>
      </c>
      <c r="E192" s="443">
        <v>2</v>
      </c>
      <c r="F192" s="445">
        <v>2017</v>
      </c>
      <c r="G192" s="435"/>
    </row>
    <row r="193" spans="1:8" ht="15.75">
      <c r="A193" s="437" t="s">
        <v>19</v>
      </c>
      <c r="B193" s="438">
        <v>202</v>
      </c>
      <c r="C193" s="447" t="s">
        <v>21</v>
      </c>
      <c r="D193" s="443">
        <v>12</v>
      </c>
      <c r="E193" s="443">
        <v>2</v>
      </c>
      <c r="F193" s="445">
        <v>2018</v>
      </c>
      <c r="G193" s="454"/>
    </row>
    <row r="194" spans="1:8" ht="15.75">
      <c r="A194" s="437" t="s">
        <v>82</v>
      </c>
      <c r="B194" s="438" t="s">
        <v>96</v>
      </c>
      <c r="C194" s="447" t="s">
        <v>97</v>
      </c>
      <c r="D194" s="443">
        <v>12</v>
      </c>
      <c r="E194" s="443">
        <v>2</v>
      </c>
      <c r="F194" s="445">
        <v>2018</v>
      </c>
      <c r="G194" s="454"/>
    </row>
    <row r="195" spans="1:8" ht="15.75">
      <c r="A195" s="442" t="s">
        <v>142</v>
      </c>
      <c r="B195" s="446">
        <v>1510</v>
      </c>
      <c r="C195" s="444" t="s">
        <v>153</v>
      </c>
      <c r="D195" s="443">
        <v>12</v>
      </c>
      <c r="E195" s="443">
        <v>2</v>
      </c>
      <c r="F195" s="445">
        <v>2018</v>
      </c>
      <c r="G195" s="454"/>
    </row>
    <row r="196" spans="1:8" ht="15.75">
      <c r="A196" s="442" t="s">
        <v>163</v>
      </c>
      <c r="B196" s="450">
        <v>1703</v>
      </c>
      <c r="C196" s="444" t="s">
        <v>166</v>
      </c>
      <c r="D196" s="443">
        <v>42</v>
      </c>
      <c r="E196" s="443">
        <v>2</v>
      </c>
      <c r="F196" s="445">
        <v>2018</v>
      </c>
      <c r="G196" s="435"/>
    </row>
    <row r="197" spans="1:8" ht="15.75">
      <c r="A197" s="437" t="s">
        <v>356</v>
      </c>
      <c r="B197" s="438">
        <v>4511</v>
      </c>
      <c r="C197" s="447" t="s">
        <v>514</v>
      </c>
      <c r="D197" s="443">
        <v>11</v>
      </c>
      <c r="E197" s="443">
        <v>2</v>
      </c>
      <c r="F197" s="445">
        <v>2018</v>
      </c>
      <c r="G197" s="454">
        <v>23</v>
      </c>
    </row>
    <row r="198" spans="1:8" ht="15.75">
      <c r="A198" s="437" t="s">
        <v>260</v>
      </c>
      <c r="B198" s="438">
        <v>2801</v>
      </c>
      <c r="C198" s="447" t="s">
        <v>261</v>
      </c>
      <c r="D198" s="443">
        <v>11</v>
      </c>
      <c r="E198" s="443">
        <v>2</v>
      </c>
      <c r="F198" s="445" t="s">
        <v>262</v>
      </c>
      <c r="G198" s="454"/>
    </row>
    <row r="199" spans="1:8" ht="15.75">
      <c r="A199" s="437" t="s">
        <v>270</v>
      </c>
      <c r="B199" s="438">
        <v>3002</v>
      </c>
      <c r="C199" s="447" t="s">
        <v>273</v>
      </c>
      <c r="D199" s="443">
        <v>11</v>
      </c>
      <c r="E199" s="443">
        <v>2</v>
      </c>
      <c r="F199" s="445" t="s">
        <v>272</v>
      </c>
      <c r="G199" s="454"/>
    </row>
    <row r="200" spans="1:8" ht="15.75">
      <c r="A200" s="442" t="s">
        <v>375</v>
      </c>
      <c r="B200" s="443">
        <v>4703</v>
      </c>
      <c r="C200" s="444" t="s">
        <v>515</v>
      </c>
      <c r="D200" s="443">
        <v>11</v>
      </c>
      <c r="E200" s="443">
        <v>2</v>
      </c>
      <c r="F200" s="445" t="s">
        <v>272</v>
      </c>
      <c r="G200" s="454"/>
    </row>
    <row r="201" spans="1:8" ht="15.75">
      <c r="A201" s="442" t="s">
        <v>22</v>
      </c>
      <c r="B201" s="443" t="s">
        <v>23</v>
      </c>
      <c r="C201" s="444" t="s">
        <v>24</v>
      </c>
      <c r="D201" s="443">
        <v>11</v>
      </c>
      <c r="E201" s="443">
        <v>2</v>
      </c>
      <c r="F201" s="445"/>
      <c r="G201" s="454"/>
    </row>
    <row r="202" spans="1:8" ht="15.75">
      <c r="A202" s="437" t="s">
        <v>142</v>
      </c>
      <c r="B202" s="438">
        <v>1509</v>
      </c>
      <c r="C202" s="447" t="s">
        <v>152</v>
      </c>
      <c r="D202" s="443">
        <v>11</v>
      </c>
      <c r="E202" s="443">
        <v>2</v>
      </c>
      <c r="F202" s="445"/>
      <c r="G202" s="454"/>
    </row>
    <row r="203" spans="1:8" ht="15.75">
      <c r="A203" s="442" t="s">
        <v>192</v>
      </c>
      <c r="B203" s="446">
        <v>2101</v>
      </c>
      <c r="C203" s="444" t="s">
        <v>193</v>
      </c>
      <c r="D203" s="443">
        <v>71</v>
      </c>
      <c r="E203" s="443">
        <v>2</v>
      </c>
      <c r="F203" s="445"/>
      <c r="G203" s="454"/>
    </row>
    <row r="204" spans="1:8" ht="15.75">
      <c r="A204" s="442" t="s">
        <v>244</v>
      </c>
      <c r="B204" s="443">
        <v>2503</v>
      </c>
      <c r="C204" s="444" t="s">
        <v>247</v>
      </c>
      <c r="D204" s="443">
        <v>11</v>
      </c>
      <c r="E204" s="443">
        <v>2</v>
      </c>
      <c r="F204" s="445"/>
      <c r="G204" s="454">
        <v>8</v>
      </c>
    </row>
    <row r="205" spans="1:8" ht="15.75">
      <c r="A205" s="442" t="s">
        <v>244</v>
      </c>
      <c r="B205" s="443">
        <v>2509</v>
      </c>
      <c r="C205" s="444" t="s">
        <v>253</v>
      </c>
      <c r="D205" s="443">
        <v>63</v>
      </c>
      <c r="E205" s="443">
        <v>2</v>
      </c>
      <c r="F205" s="445"/>
      <c r="G205" s="454">
        <f>SUM(G118:G204)</f>
        <v>88</v>
      </c>
      <c r="H205" s="405">
        <v>88</v>
      </c>
    </row>
    <row r="206" spans="1:8" ht="15.75">
      <c r="A206" s="463" t="s">
        <v>229</v>
      </c>
      <c r="B206" s="464">
        <v>2305</v>
      </c>
      <c r="C206" s="465" t="s">
        <v>230</v>
      </c>
      <c r="D206" s="464">
        <v>42</v>
      </c>
      <c r="E206" s="464">
        <v>3</v>
      </c>
      <c r="F206" s="466">
        <v>1961</v>
      </c>
      <c r="G206" s="454"/>
    </row>
    <row r="207" spans="1:8" ht="15.75">
      <c r="A207" s="467" t="s">
        <v>117</v>
      </c>
      <c r="B207" s="468">
        <v>1001</v>
      </c>
      <c r="C207" s="469" t="s">
        <v>491</v>
      </c>
      <c r="D207" s="468">
        <v>21</v>
      </c>
      <c r="E207" s="468">
        <v>3</v>
      </c>
      <c r="F207" s="470">
        <v>1963</v>
      </c>
      <c r="G207" s="454"/>
    </row>
    <row r="208" spans="1:8" ht="15.75">
      <c r="A208" s="467" t="s">
        <v>185</v>
      </c>
      <c r="B208" s="468">
        <v>2003</v>
      </c>
      <c r="C208" s="469" t="s">
        <v>191</v>
      </c>
      <c r="D208" s="468">
        <v>21</v>
      </c>
      <c r="E208" s="468">
        <v>3</v>
      </c>
      <c r="F208" s="470">
        <v>1967</v>
      </c>
      <c r="G208" s="454">
        <v>3</v>
      </c>
    </row>
    <row r="209" spans="1:7" ht="15.75">
      <c r="A209" s="467" t="s">
        <v>131</v>
      </c>
      <c r="B209" s="468">
        <v>1301</v>
      </c>
      <c r="C209" s="469" t="s">
        <v>132</v>
      </c>
      <c r="D209" s="468">
        <v>21</v>
      </c>
      <c r="E209" s="468">
        <v>3</v>
      </c>
      <c r="F209" s="470">
        <v>1974</v>
      </c>
      <c r="G209" s="454"/>
    </row>
    <row r="210" spans="1:7" ht="15.75">
      <c r="A210" s="467" t="s">
        <v>356</v>
      </c>
      <c r="B210" s="468">
        <v>4501</v>
      </c>
      <c r="C210" s="469" t="s">
        <v>357</v>
      </c>
      <c r="D210" s="468">
        <v>21</v>
      </c>
      <c r="E210" s="468">
        <v>3</v>
      </c>
      <c r="F210" s="470">
        <v>1978</v>
      </c>
      <c r="G210" s="454"/>
    </row>
    <row r="211" spans="1:7" ht="15.75">
      <c r="A211" s="463" t="s">
        <v>167</v>
      </c>
      <c r="B211" s="464">
        <v>1801</v>
      </c>
      <c r="C211" s="465" t="s">
        <v>168</v>
      </c>
      <c r="D211" s="468">
        <v>33</v>
      </c>
      <c r="E211" s="468">
        <v>3</v>
      </c>
      <c r="F211" s="470">
        <v>1979</v>
      </c>
      <c r="G211" s="454"/>
    </row>
    <row r="212" spans="1:7" ht="15.75">
      <c r="A212" s="467" t="s">
        <v>167</v>
      </c>
      <c r="B212" s="468">
        <v>1802</v>
      </c>
      <c r="C212" s="469" t="s">
        <v>169</v>
      </c>
      <c r="D212" s="468">
        <v>35</v>
      </c>
      <c r="E212" s="468">
        <v>3</v>
      </c>
      <c r="F212" s="470">
        <v>1979</v>
      </c>
      <c r="G212" s="454">
        <v>4</v>
      </c>
    </row>
    <row r="213" spans="1:7" ht="15.75">
      <c r="A213" s="467" t="s">
        <v>128</v>
      </c>
      <c r="B213" s="468">
        <v>1201</v>
      </c>
      <c r="C213" s="469" t="s">
        <v>129</v>
      </c>
      <c r="D213" s="468">
        <v>33</v>
      </c>
      <c r="E213" s="468">
        <v>3</v>
      </c>
      <c r="F213" s="470">
        <v>1988</v>
      </c>
      <c r="G213" s="454">
        <v>1</v>
      </c>
    </row>
    <row r="214" spans="1:7" ht="15.75">
      <c r="A214" s="467" t="s">
        <v>128</v>
      </c>
      <c r="B214" s="468">
        <v>1202</v>
      </c>
      <c r="C214" s="469" t="s">
        <v>130</v>
      </c>
      <c r="D214" s="468">
        <v>31</v>
      </c>
      <c r="E214" s="468">
        <v>3</v>
      </c>
      <c r="F214" s="470">
        <v>1995</v>
      </c>
      <c r="G214" s="435"/>
    </row>
    <row r="215" spans="1:7" ht="15.75">
      <c r="A215" s="467" t="s">
        <v>117</v>
      </c>
      <c r="B215" s="468">
        <v>1003</v>
      </c>
      <c r="C215" s="469" t="s">
        <v>120</v>
      </c>
      <c r="D215" s="468">
        <v>33</v>
      </c>
      <c r="E215" s="468">
        <v>3</v>
      </c>
      <c r="F215" s="470">
        <v>1996</v>
      </c>
      <c r="G215" s="454">
        <v>2</v>
      </c>
    </row>
    <row r="216" spans="1:7" ht="15.75">
      <c r="A216" s="467" t="s">
        <v>321</v>
      </c>
      <c r="B216" s="468">
        <v>3901</v>
      </c>
      <c r="C216" s="469" t="s">
        <v>322</v>
      </c>
      <c r="D216" s="468">
        <v>36</v>
      </c>
      <c r="E216" s="468">
        <v>3</v>
      </c>
      <c r="F216" s="470">
        <v>2000</v>
      </c>
      <c r="G216" s="454"/>
    </row>
    <row r="217" spans="1:7" ht="15.75">
      <c r="A217" s="463" t="s">
        <v>345</v>
      </c>
      <c r="B217" s="464">
        <v>4405</v>
      </c>
      <c r="C217" s="465" t="s">
        <v>350</v>
      </c>
      <c r="D217" s="468">
        <v>35</v>
      </c>
      <c r="E217" s="468">
        <v>3</v>
      </c>
      <c r="F217" s="470">
        <v>2001</v>
      </c>
      <c r="G217" s="454"/>
    </row>
    <row r="218" spans="1:7" ht="15.75">
      <c r="A218" s="467" t="s">
        <v>30</v>
      </c>
      <c r="B218" s="471" t="s">
        <v>40</v>
      </c>
      <c r="C218" s="469" t="s">
        <v>41</v>
      </c>
      <c r="D218" s="468">
        <v>41</v>
      </c>
      <c r="E218" s="468">
        <v>3</v>
      </c>
      <c r="F218" s="470">
        <v>2003</v>
      </c>
      <c r="G218" s="454">
        <v>3</v>
      </c>
    </row>
    <row r="219" spans="1:7" ht="15.75">
      <c r="A219" s="472" t="s">
        <v>142</v>
      </c>
      <c r="B219" s="471">
        <v>1506</v>
      </c>
      <c r="C219" s="469" t="s">
        <v>149</v>
      </c>
      <c r="D219" s="468">
        <v>51</v>
      </c>
      <c r="E219" s="468">
        <v>3</v>
      </c>
      <c r="F219" s="470">
        <v>2006</v>
      </c>
      <c r="G219" s="454"/>
    </row>
    <row r="220" spans="1:7" ht="18" customHeight="1">
      <c r="A220" s="467" t="s">
        <v>142</v>
      </c>
      <c r="B220" s="468">
        <v>1507</v>
      </c>
      <c r="C220" s="469" t="s">
        <v>150</v>
      </c>
      <c r="D220" s="468">
        <v>63</v>
      </c>
      <c r="E220" s="468">
        <v>3</v>
      </c>
      <c r="F220" s="470">
        <v>2006</v>
      </c>
      <c r="G220" s="454"/>
    </row>
    <row r="221" spans="1:7" ht="15.75">
      <c r="A221" s="467" t="s">
        <v>75</v>
      </c>
      <c r="B221" s="468" t="s">
        <v>80</v>
      </c>
      <c r="C221" s="469" t="s">
        <v>81</v>
      </c>
      <c r="D221" s="468">
        <v>42</v>
      </c>
      <c r="E221" s="468">
        <v>3</v>
      </c>
      <c r="F221" s="470">
        <v>2007</v>
      </c>
      <c r="G221" s="454"/>
    </row>
    <row r="222" spans="1:7" ht="15.75">
      <c r="A222" s="467" t="s">
        <v>297</v>
      </c>
      <c r="B222" s="471">
        <v>3402</v>
      </c>
      <c r="C222" s="469" t="s">
        <v>299</v>
      </c>
      <c r="D222" s="468">
        <v>41</v>
      </c>
      <c r="E222" s="468">
        <v>3</v>
      </c>
      <c r="F222" s="470">
        <v>2007</v>
      </c>
      <c r="G222" s="454"/>
    </row>
    <row r="223" spans="1:7" ht="15.75">
      <c r="A223" s="463" t="s">
        <v>258</v>
      </c>
      <c r="B223" s="468">
        <v>2701</v>
      </c>
      <c r="C223" s="469" t="s">
        <v>259</v>
      </c>
      <c r="D223" s="468">
        <v>21</v>
      </c>
      <c r="E223" s="468">
        <v>3</v>
      </c>
      <c r="F223" s="470">
        <v>2008</v>
      </c>
      <c r="G223" s="454"/>
    </row>
    <row r="224" spans="1:7" ht="15.75">
      <c r="A224" s="467" t="s">
        <v>117</v>
      </c>
      <c r="B224" s="473">
        <v>1004</v>
      </c>
      <c r="C224" s="469" t="s">
        <v>492</v>
      </c>
      <c r="D224" s="468">
        <v>36</v>
      </c>
      <c r="E224" s="468">
        <v>3</v>
      </c>
      <c r="F224" s="470">
        <v>2009</v>
      </c>
      <c r="G224" s="454"/>
    </row>
    <row r="225" spans="1:7" ht="15.75">
      <c r="A225" s="467" t="s">
        <v>185</v>
      </c>
      <c r="B225" s="468">
        <v>2002</v>
      </c>
      <c r="C225" s="469" t="s">
        <v>189</v>
      </c>
      <c r="D225" s="468">
        <v>33</v>
      </c>
      <c r="E225" s="468">
        <v>3</v>
      </c>
      <c r="F225" s="470">
        <v>2009</v>
      </c>
      <c r="G225" s="454"/>
    </row>
    <row r="226" spans="1:7" ht="15.75">
      <c r="A226" s="467" t="s">
        <v>274</v>
      </c>
      <c r="B226" s="468">
        <v>3101</v>
      </c>
      <c r="C226" s="469" t="s">
        <v>275</v>
      </c>
      <c r="D226" s="468">
        <v>21</v>
      </c>
      <c r="E226" s="468">
        <v>3</v>
      </c>
      <c r="F226" s="470">
        <v>2009</v>
      </c>
      <c r="G226" s="454"/>
    </row>
    <row r="227" spans="1:7" ht="15.75">
      <c r="A227" s="467" t="s">
        <v>527</v>
      </c>
      <c r="B227" s="468">
        <v>4103</v>
      </c>
      <c r="C227" s="469" t="s">
        <v>330</v>
      </c>
      <c r="D227" s="468">
        <v>33</v>
      </c>
      <c r="E227" s="468">
        <v>3</v>
      </c>
      <c r="F227" s="470">
        <v>2009</v>
      </c>
      <c r="G227" s="454"/>
    </row>
    <row r="228" spans="1:7" ht="15.75">
      <c r="A228" s="467" t="s">
        <v>333</v>
      </c>
      <c r="B228" s="468">
        <v>4208</v>
      </c>
      <c r="C228" s="469" t="s">
        <v>341</v>
      </c>
      <c r="D228" s="468">
        <v>42</v>
      </c>
      <c r="E228" s="468">
        <v>3</v>
      </c>
      <c r="F228" s="470">
        <v>2009</v>
      </c>
      <c r="G228" s="454"/>
    </row>
    <row r="229" spans="1:7" ht="15.75">
      <c r="A229" s="463" t="s">
        <v>345</v>
      </c>
      <c r="B229" s="464">
        <v>4403</v>
      </c>
      <c r="C229" s="465" t="s">
        <v>348</v>
      </c>
      <c r="D229" s="468">
        <v>33</v>
      </c>
      <c r="E229" s="468">
        <v>3</v>
      </c>
      <c r="F229" s="470">
        <v>2009</v>
      </c>
      <c r="G229" s="454">
        <v>11</v>
      </c>
    </row>
    <row r="230" spans="1:7" ht="15.75">
      <c r="A230" s="463" t="s">
        <v>343</v>
      </c>
      <c r="B230" s="474">
        <v>4301</v>
      </c>
      <c r="C230" s="475" t="s">
        <v>344</v>
      </c>
      <c r="D230" s="474">
        <v>21</v>
      </c>
      <c r="E230" s="474">
        <v>3</v>
      </c>
      <c r="F230" s="476">
        <v>2010</v>
      </c>
      <c r="G230" s="454"/>
    </row>
    <row r="231" spans="1:7" ht="15.75">
      <c r="A231" s="463" t="s">
        <v>233</v>
      </c>
      <c r="B231" s="464">
        <v>2407</v>
      </c>
      <c r="C231" s="465" t="s">
        <v>240</v>
      </c>
      <c r="D231" s="468">
        <v>41</v>
      </c>
      <c r="E231" s="468">
        <v>3</v>
      </c>
      <c r="F231" s="470">
        <v>2011</v>
      </c>
      <c r="G231" s="454"/>
    </row>
    <row r="232" spans="1:7" ht="15.75">
      <c r="A232" s="463" t="s">
        <v>281</v>
      </c>
      <c r="B232" s="464">
        <v>3208</v>
      </c>
      <c r="C232" s="465" t="s">
        <v>289</v>
      </c>
      <c r="D232" s="468">
        <v>42</v>
      </c>
      <c r="E232" s="468">
        <v>3</v>
      </c>
      <c r="F232" s="470">
        <v>2011</v>
      </c>
      <c r="G232" s="454"/>
    </row>
    <row r="233" spans="1:7" ht="15.75">
      <c r="A233" s="467" t="s">
        <v>117</v>
      </c>
      <c r="B233" s="468">
        <v>1002</v>
      </c>
      <c r="C233" s="469" t="s">
        <v>119</v>
      </c>
      <c r="D233" s="468">
        <v>26</v>
      </c>
      <c r="E233" s="468">
        <v>3</v>
      </c>
      <c r="F233" s="470">
        <v>2012</v>
      </c>
      <c r="G233" s="454"/>
    </row>
    <row r="234" spans="1:7" ht="15.75">
      <c r="A234" s="467" t="s">
        <v>192</v>
      </c>
      <c r="B234" s="468">
        <v>2102</v>
      </c>
      <c r="C234" s="469" t="s">
        <v>194</v>
      </c>
      <c r="D234" s="468">
        <v>73</v>
      </c>
      <c r="E234" s="468">
        <v>3</v>
      </c>
      <c r="F234" s="470">
        <v>2012</v>
      </c>
      <c r="G234" s="435"/>
    </row>
    <row r="235" spans="1:7" ht="15.75">
      <c r="A235" s="467" t="s">
        <v>265</v>
      </c>
      <c r="B235" s="468">
        <v>2903</v>
      </c>
      <c r="C235" s="469" t="s">
        <v>268</v>
      </c>
      <c r="D235" s="468">
        <v>52</v>
      </c>
      <c r="E235" s="468">
        <v>3</v>
      </c>
      <c r="F235" s="470">
        <v>2012</v>
      </c>
      <c r="G235" s="454"/>
    </row>
    <row r="236" spans="1:7" ht="15.75">
      <c r="A236" s="467" t="s">
        <v>356</v>
      </c>
      <c r="B236" s="468">
        <v>4505</v>
      </c>
      <c r="C236" s="469" t="s">
        <v>361</v>
      </c>
      <c r="D236" s="468">
        <v>73</v>
      </c>
      <c r="E236" s="468">
        <v>3</v>
      </c>
      <c r="F236" s="470">
        <v>2012</v>
      </c>
      <c r="G236" s="454"/>
    </row>
    <row r="237" spans="1:7" ht="15.75">
      <c r="A237" s="463" t="s">
        <v>526</v>
      </c>
      <c r="B237" s="464">
        <v>1302</v>
      </c>
      <c r="C237" s="465" t="s">
        <v>134</v>
      </c>
      <c r="D237" s="468">
        <v>24</v>
      </c>
      <c r="E237" s="468">
        <v>3</v>
      </c>
      <c r="F237" s="470">
        <v>2014</v>
      </c>
      <c r="G237" s="454"/>
    </row>
    <row r="238" spans="1:7" ht="15.75">
      <c r="A238" s="467" t="s">
        <v>233</v>
      </c>
      <c r="B238" s="468">
        <v>2406</v>
      </c>
      <c r="C238" s="469" t="s">
        <v>239</v>
      </c>
      <c r="D238" s="468">
        <v>41</v>
      </c>
      <c r="E238" s="468">
        <v>3</v>
      </c>
      <c r="F238" s="470">
        <v>2014</v>
      </c>
      <c r="G238" s="454"/>
    </row>
    <row r="239" spans="1:7" ht="15.75">
      <c r="A239" s="467" t="s">
        <v>241</v>
      </c>
      <c r="B239" s="468">
        <v>2408</v>
      </c>
      <c r="C239" s="469" t="s">
        <v>242</v>
      </c>
      <c r="D239" s="468">
        <v>41</v>
      </c>
      <c r="E239" s="468">
        <v>3</v>
      </c>
      <c r="F239" s="470">
        <v>2014</v>
      </c>
      <c r="G239" s="454">
        <v>10</v>
      </c>
    </row>
    <row r="240" spans="1:7" ht="15.75">
      <c r="A240" s="467" t="s">
        <v>207</v>
      </c>
      <c r="B240" s="468">
        <v>2119</v>
      </c>
      <c r="C240" s="469" t="s">
        <v>212</v>
      </c>
      <c r="D240" s="468">
        <v>42</v>
      </c>
      <c r="E240" s="468">
        <v>3</v>
      </c>
      <c r="F240" s="470">
        <v>2015</v>
      </c>
      <c r="G240" s="454"/>
    </row>
    <row r="241" spans="1:7" ht="15.75">
      <c r="A241" s="467" t="s">
        <v>276</v>
      </c>
      <c r="B241" s="468">
        <v>3102</v>
      </c>
      <c r="C241" s="469" t="s">
        <v>277</v>
      </c>
      <c r="D241" s="468">
        <v>31</v>
      </c>
      <c r="E241" s="468">
        <v>3</v>
      </c>
      <c r="F241" s="470">
        <v>2015</v>
      </c>
      <c r="G241" s="454"/>
    </row>
    <row r="242" spans="1:7" ht="15.75">
      <c r="A242" s="467" t="s">
        <v>345</v>
      </c>
      <c r="B242" s="468">
        <v>4402</v>
      </c>
      <c r="C242" s="469" t="s">
        <v>347</v>
      </c>
      <c r="D242" s="468">
        <v>31</v>
      </c>
      <c r="E242" s="468">
        <v>3</v>
      </c>
      <c r="F242" s="470">
        <v>2015</v>
      </c>
      <c r="G242" s="454"/>
    </row>
    <row r="243" spans="1:7" ht="15.75">
      <c r="A243" s="463" t="s">
        <v>52</v>
      </c>
      <c r="B243" s="464" t="s">
        <v>59</v>
      </c>
      <c r="C243" s="465" t="s">
        <v>60</v>
      </c>
      <c r="D243" s="468">
        <v>22</v>
      </c>
      <c r="E243" s="468">
        <v>3</v>
      </c>
      <c r="F243" s="470">
        <v>2016</v>
      </c>
      <c r="G243" s="454"/>
    </row>
    <row r="244" spans="1:7" ht="15.75">
      <c r="A244" s="467" t="s">
        <v>207</v>
      </c>
      <c r="B244" s="468">
        <v>2120</v>
      </c>
      <c r="C244" s="469" t="s">
        <v>213</v>
      </c>
      <c r="D244" s="468">
        <v>63</v>
      </c>
      <c r="E244" s="468">
        <v>3</v>
      </c>
      <c r="F244" s="470">
        <v>2016</v>
      </c>
      <c r="G244" s="454"/>
    </row>
    <row r="245" spans="1:7" ht="15.75">
      <c r="A245" s="463" t="s">
        <v>82</v>
      </c>
      <c r="B245" s="464" t="s">
        <v>94</v>
      </c>
      <c r="C245" s="465" t="s">
        <v>95</v>
      </c>
      <c r="D245" s="468">
        <v>62</v>
      </c>
      <c r="E245" s="468">
        <v>3</v>
      </c>
      <c r="F245" s="470">
        <v>2018</v>
      </c>
      <c r="G245" s="454"/>
    </row>
    <row r="246" spans="1:7" ht="15.75">
      <c r="A246" s="467" t="s">
        <v>85</v>
      </c>
      <c r="B246" s="468" t="s">
        <v>108</v>
      </c>
      <c r="C246" s="469" t="s">
        <v>109</v>
      </c>
      <c r="D246" s="468">
        <v>12</v>
      </c>
      <c r="E246" s="468">
        <v>3</v>
      </c>
      <c r="F246" s="470">
        <v>2018</v>
      </c>
      <c r="G246" s="454">
        <v>7</v>
      </c>
    </row>
    <row r="247" spans="1:7" ht="15.75">
      <c r="A247" s="467" t="s">
        <v>192</v>
      </c>
      <c r="B247" s="468">
        <v>2105</v>
      </c>
      <c r="C247" s="469" t="s">
        <v>197</v>
      </c>
      <c r="D247" s="468">
        <v>33</v>
      </c>
      <c r="E247" s="468">
        <v>3</v>
      </c>
      <c r="F247" s="470"/>
      <c r="G247" s="454"/>
    </row>
    <row r="248" spans="1:7" ht="15.75">
      <c r="A248" s="467" t="s">
        <v>241</v>
      </c>
      <c r="B248" s="468">
        <v>2409</v>
      </c>
      <c r="C248" s="469" t="s">
        <v>243</v>
      </c>
      <c r="D248" s="468">
        <v>42</v>
      </c>
      <c r="E248" s="468">
        <v>3</v>
      </c>
      <c r="F248" s="470"/>
      <c r="G248" s="454"/>
    </row>
    <row r="249" spans="1:7" ht="16.5" thickBot="1">
      <c r="A249" s="477" t="s">
        <v>244</v>
      </c>
      <c r="B249" s="478">
        <v>2510</v>
      </c>
      <c r="C249" s="479" t="s">
        <v>254</v>
      </c>
      <c r="D249" s="480">
        <v>63</v>
      </c>
      <c r="E249" s="480">
        <v>3</v>
      </c>
      <c r="F249" s="481"/>
      <c r="G249" s="454">
        <v>3</v>
      </c>
    </row>
    <row r="250" spans="1:7" ht="14.25">
      <c r="G250" s="435">
        <f>SUM(G206:G249)</f>
        <v>44</v>
      </c>
    </row>
    <row r="254" spans="1:7" ht="15.75">
      <c r="A254" s="360"/>
      <c r="B254" s="337"/>
      <c r="C254" s="456"/>
      <c r="D254" s="337"/>
      <c r="E254" s="337"/>
      <c r="F254" s="389"/>
      <c r="G254" s="406"/>
    </row>
    <row r="255" spans="1:7" ht="15.75">
      <c r="A255" s="360"/>
      <c r="B255" s="337"/>
      <c r="C255" s="456"/>
      <c r="D255" s="337"/>
      <c r="E255" s="337"/>
      <c r="F255" s="389"/>
      <c r="G255" s="406"/>
    </row>
    <row r="256" spans="1:7">
      <c r="A256" s="338"/>
      <c r="B256" s="338"/>
      <c r="C256" s="457"/>
      <c r="D256" s="338"/>
      <c r="E256" s="338"/>
      <c r="F256" s="338"/>
      <c r="G256" s="406"/>
    </row>
  </sheetData>
  <mergeCells count="3">
    <mergeCell ref="A1:F1"/>
    <mergeCell ref="I15:K15"/>
    <mergeCell ref="L15:M15"/>
  </mergeCells>
  <phoneticPr fontId="4"/>
  <pageMargins left="0.7" right="0.7" top="0.75" bottom="0.75" header="0.3" footer="0.3"/>
  <pageSetup paperSize="8" scale="9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56"/>
  <sheetViews>
    <sheetView topLeftCell="O12" zoomScaleNormal="100" zoomScaleSheetLayoutView="90" workbookViewId="0">
      <selection activeCell="J12" sqref="J12"/>
    </sheetView>
  </sheetViews>
  <sheetFormatPr defaultColWidth="9" defaultRowHeight="13.5"/>
  <cols>
    <col min="1" max="1" width="6" style="405" customWidth="1"/>
    <col min="2" max="2" width="6.5" style="454" customWidth="1"/>
    <col min="3" max="3" width="56" style="455" customWidth="1"/>
    <col min="4" max="4" width="7.5" style="454" customWidth="1"/>
    <col min="5" max="5" width="7.375" style="454" customWidth="1"/>
    <col min="6" max="6" width="9" style="405"/>
    <col min="7" max="7" width="6.875" style="405" bestFit="1" customWidth="1"/>
    <col min="8" max="14" width="13.625" style="405" customWidth="1"/>
    <col min="15" max="15" width="13.125" style="405" customWidth="1"/>
    <col min="16" max="16" width="6.125" style="405" customWidth="1"/>
    <col min="17" max="16384" width="9" style="405"/>
  </cols>
  <sheetData>
    <row r="1" spans="1:16" ht="59.25" customHeight="1" thickBot="1">
      <c r="A1" s="911" t="s">
        <v>0</v>
      </c>
      <c r="B1" s="911"/>
      <c r="C1" s="911"/>
      <c r="D1" s="911"/>
      <c r="E1" s="911"/>
    </row>
    <row r="2" spans="1:16" ht="24" customHeight="1">
      <c r="A2" s="810" t="s">
        <v>1</v>
      </c>
      <c r="B2" s="834" t="s">
        <v>474</v>
      </c>
      <c r="C2" s="814" t="s">
        <v>3</v>
      </c>
      <c r="D2" s="834" t="s">
        <v>4</v>
      </c>
      <c r="E2" s="838" t="s">
        <v>11</v>
      </c>
      <c r="G2" s="492"/>
      <c r="H2" s="402">
        <v>10</v>
      </c>
      <c r="I2" s="402">
        <v>20</v>
      </c>
      <c r="J2" s="402">
        <v>30</v>
      </c>
      <c r="K2" s="402">
        <v>40</v>
      </c>
      <c r="L2" s="402">
        <v>50</v>
      </c>
      <c r="M2" s="402">
        <v>60</v>
      </c>
      <c r="N2" s="493">
        <v>70</v>
      </c>
      <c r="O2" s="492"/>
      <c r="P2" s="494"/>
    </row>
    <row r="3" spans="1:16" ht="18" customHeight="1" thickBot="1">
      <c r="A3" s="811"/>
      <c r="B3" s="835"/>
      <c r="C3" s="815"/>
      <c r="D3" s="815"/>
      <c r="E3" s="839"/>
      <c r="G3" s="427"/>
      <c r="H3" s="495" t="s">
        <v>543</v>
      </c>
      <c r="I3" s="495" t="s">
        <v>544</v>
      </c>
      <c r="J3" s="495" t="s">
        <v>545</v>
      </c>
      <c r="K3" s="495" t="s">
        <v>546</v>
      </c>
      <c r="L3" s="495" t="s">
        <v>547</v>
      </c>
      <c r="M3" s="495" t="s">
        <v>548</v>
      </c>
      <c r="N3" s="496" t="s">
        <v>549</v>
      </c>
      <c r="O3" s="427"/>
      <c r="P3" s="313"/>
    </row>
    <row r="4" spans="1:16" ht="18" customHeight="1">
      <c r="A4" s="512" t="s">
        <v>333</v>
      </c>
      <c r="B4" s="513">
        <v>4201</v>
      </c>
      <c r="C4" s="514" t="s">
        <v>334</v>
      </c>
      <c r="D4" s="515">
        <v>11</v>
      </c>
      <c r="E4" s="516">
        <v>1960</v>
      </c>
      <c r="G4" s="499" t="s">
        <v>550</v>
      </c>
      <c r="H4" s="422"/>
      <c r="I4" s="422">
        <v>8</v>
      </c>
      <c r="J4" s="422">
        <v>1</v>
      </c>
      <c r="K4" s="422"/>
      <c r="L4" s="422"/>
      <c r="M4" s="422"/>
      <c r="N4" s="500"/>
      <c r="O4" s="501">
        <f>SUM(H4:N4)</f>
        <v>9</v>
      </c>
      <c r="P4" s="909">
        <f>SUM(O4:O13)</f>
        <v>247</v>
      </c>
    </row>
    <row r="5" spans="1:16" ht="18" customHeight="1">
      <c r="A5" s="517" t="s">
        <v>75</v>
      </c>
      <c r="B5" s="518" t="s">
        <v>522</v>
      </c>
      <c r="C5" s="519" t="s">
        <v>79</v>
      </c>
      <c r="D5" s="520">
        <v>11</v>
      </c>
      <c r="E5" s="521">
        <v>1965</v>
      </c>
      <c r="G5" s="254" t="s">
        <v>551</v>
      </c>
      <c r="H5" s="59">
        <v>3</v>
      </c>
      <c r="I5" s="59">
        <v>9</v>
      </c>
      <c r="J5" s="59">
        <v>2</v>
      </c>
      <c r="K5" s="59">
        <v>5</v>
      </c>
      <c r="L5" s="59">
        <v>1</v>
      </c>
      <c r="M5" s="59"/>
      <c r="N5" s="502"/>
      <c r="O5" s="503">
        <f t="shared" ref="O5:O13" si="0">SUM(H5:N5)</f>
        <v>20</v>
      </c>
      <c r="P5" s="910"/>
    </row>
    <row r="6" spans="1:16" ht="18" customHeight="1">
      <c r="A6" s="522" t="s">
        <v>368</v>
      </c>
      <c r="B6" s="520">
        <v>4606</v>
      </c>
      <c r="C6" s="523" t="s">
        <v>374</v>
      </c>
      <c r="D6" s="520">
        <v>11</v>
      </c>
      <c r="E6" s="521">
        <v>1968</v>
      </c>
      <c r="G6" s="254" t="s">
        <v>552</v>
      </c>
      <c r="H6" s="59">
        <v>10</v>
      </c>
      <c r="I6" s="59">
        <v>5</v>
      </c>
      <c r="J6" s="59">
        <v>9</v>
      </c>
      <c r="K6" s="59">
        <v>1</v>
      </c>
      <c r="L6" s="59"/>
      <c r="M6" s="59"/>
      <c r="N6" s="502">
        <v>1</v>
      </c>
      <c r="O6" s="503">
        <f t="shared" si="0"/>
        <v>26</v>
      </c>
      <c r="P6" s="910"/>
    </row>
    <row r="7" spans="1:16" ht="18" customHeight="1">
      <c r="A7" s="522" t="s">
        <v>319</v>
      </c>
      <c r="B7" s="520">
        <v>3804</v>
      </c>
      <c r="C7" s="523" t="s">
        <v>320</v>
      </c>
      <c r="D7" s="520">
        <v>11</v>
      </c>
      <c r="E7" s="521">
        <v>1970</v>
      </c>
      <c r="G7" s="254" t="s">
        <v>553</v>
      </c>
      <c r="H7" s="59">
        <v>1</v>
      </c>
      <c r="I7" s="59">
        <v>6</v>
      </c>
      <c r="J7" s="59">
        <v>4</v>
      </c>
      <c r="K7" s="59">
        <v>3</v>
      </c>
      <c r="L7" s="59">
        <v>1</v>
      </c>
      <c r="M7" s="59"/>
      <c r="N7" s="502"/>
      <c r="O7" s="503">
        <f t="shared" si="0"/>
        <v>15</v>
      </c>
      <c r="P7" s="910"/>
    </row>
    <row r="8" spans="1:16" ht="18" customHeight="1">
      <c r="A8" s="517" t="s">
        <v>323</v>
      </c>
      <c r="B8" s="518">
        <v>4002</v>
      </c>
      <c r="C8" s="519" t="s">
        <v>325</v>
      </c>
      <c r="D8" s="520">
        <v>11</v>
      </c>
      <c r="E8" s="521">
        <v>1970</v>
      </c>
      <c r="G8" s="254" t="s">
        <v>554</v>
      </c>
      <c r="H8" s="59">
        <v>7</v>
      </c>
      <c r="I8" s="59">
        <v>5</v>
      </c>
      <c r="J8" s="59">
        <v>2</v>
      </c>
      <c r="K8" s="59">
        <v>2</v>
      </c>
      <c r="L8" s="59">
        <v>4</v>
      </c>
      <c r="M8" s="59"/>
      <c r="N8" s="502">
        <v>1</v>
      </c>
      <c r="O8" s="503">
        <f t="shared" si="0"/>
        <v>21</v>
      </c>
      <c r="P8" s="910"/>
    </row>
    <row r="9" spans="1:16" ht="18" customHeight="1">
      <c r="A9" s="517" t="s">
        <v>368</v>
      </c>
      <c r="B9" s="518">
        <v>4601</v>
      </c>
      <c r="C9" s="519" t="s">
        <v>369</v>
      </c>
      <c r="D9" s="520">
        <v>11</v>
      </c>
      <c r="E9" s="521">
        <v>1971</v>
      </c>
      <c r="G9" s="254" t="s">
        <v>555</v>
      </c>
      <c r="H9" s="59">
        <v>1</v>
      </c>
      <c r="I9" s="59">
        <v>3</v>
      </c>
      <c r="J9" s="59">
        <v>6</v>
      </c>
      <c r="K9" s="59">
        <v>2</v>
      </c>
      <c r="L9" s="59">
        <v>3</v>
      </c>
      <c r="M9" s="59">
        <v>4</v>
      </c>
      <c r="N9" s="502"/>
      <c r="O9" s="503">
        <f t="shared" si="0"/>
        <v>19</v>
      </c>
      <c r="P9" s="910"/>
    </row>
    <row r="10" spans="1:16" ht="18" customHeight="1">
      <c r="A10" s="517" t="s">
        <v>375</v>
      </c>
      <c r="B10" s="518">
        <v>4701</v>
      </c>
      <c r="C10" s="519" t="s">
        <v>376</v>
      </c>
      <c r="D10" s="518">
        <v>11</v>
      </c>
      <c r="E10" s="524">
        <v>1972</v>
      </c>
      <c r="G10" s="254" t="s">
        <v>556</v>
      </c>
      <c r="H10" s="59">
        <v>7</v>
      </c>
      <c r="I10" s="59">
        <v>8</v>
      </c>
      <c r="J10" s="59">
        <v>11</v>
      </c>
      <c r="K10" s="59">
        <v>6</v>
      </c>
      <c r="L10" s="59">
        <v>2</v>
      </c>
      <c r="M10" s="59">
        <v>3</v>
      </c>
      <c r="N10" s="502"/>
      <c r="O10" s="503">
        <f t="shared" si="0"/>
        <v>37</v>
      </c>
      <c r="P10" s="910"/>
    </row>
    <row r="11" spans="1:16" ht="18.75" customHeight="1">
      <c r="A11" s="522" t="s">
        <v>375</v>
      </c>
      <c r="B11" s="520">
        <v>4702</v>
      </c>
      <c r="C11" s="523" t="s">
        <v>377</v>
      </c>
      <c r="D11" s="520">
        <v>11</v>
      </c>
      <c r="E11" s="521">
        <v>1972</v>
      </c>
      <c r="G11" s="254" t="s">
        <v>557</v>
      </c>
      <c r="H11" s="59">
        <v>4</v>
      </c>
      <c r="I11" s="59">
        <v>11</v>
      </c>
      <c r="J11" s="59">
        <v>8</v>
      </c>
      <c r="K11" s="59">
        <v>8</v>
      </c>
      <c r="L11" s="59">
        <v>4</v>
      </c>
      <c r="M11" s="59">
        <v>1</v>
      </c>
      <c r="N11" s="502">
        <v>3</v>
      </c>
      <c r="O11" s="503">
        <f t="shared" si="0"/>
        <v>39</v>
      </c>
      <c r="P11" s="910"/>
    </row>
    <row r="12" spans="1:16" ht="18" customHeight="1">
      <c r="A12" s="522" t="s">
        <v>375</v>
      </c>
      <c r="B12" s="520">
        <v>4704</v>
      </c>
      <c r="C12" s="523" t="s">
        <v>516</v>
      </c>
      <c r="D12" s="520">
        <v>11</v>
      </c>
      <c r="E12" s="521">
        <v>1972</v>
      </c>
      <c r="G12" s="254" t="s">
        <v>558</v>
      </c>
      <c r="H12" s="59">
        <v>15</v>
      </c>
      <c r="I12" s="59">
        <v>10</v>
      </c>
      <c r="J12" s="59">
        <v>5</v>
      </c>
      <c r="K12" s="59">
        <v>9</v>
      </c>
      <c r="L12" s="59">
        <v>4</v>
      </c>
      <c r="M12" s="59">
        <v>4</v>
      </c>
      <c r="N12" s="502"/>
      <c r="O12" s="503">
        <f t="shared" si="0"/>
        <v>47</v>
      </c>
      <c r="P12" s="910"/>
    </row>
    <row r="13" spans="1:16" ht="18" customHeight="1">
      <c r="A13" s="522" t="s">
        <v>110</v>
      </c>
      <c r="B13" s="525" t="s">
        <v>113</v>
      </c>
      <c r="C13" s="523" t="s">
        <v>114</v>
      </c>
      <c r="D13" s="520">
        <v>11</v>
      </c>
      <c r="E13" s="521">
        <v>1975</v>
      </c>
      <c r="G13" s="254" t="s">
        <v>559</v>
      </c>
      <c r="H13" s="59">
        <v>6</v>
      </c>
      <c r="I13" s="59">
        <v>2</v>
      </c>
      <c r="J13" s="59">
        <v>2</v>
      </c>
      <c r="K13" s="59">
        <v>1</v>
      </c>
      <c r="L13" s="59"/>
      <c r="M13" s="59">
        <v>2</v>
      </c>
      <c r="N13" s="502">
        <v>1</v>
      </c>
      <c r="O13" s="503">
        <f t="shared" si="0"/>
        <v>14</v>
      </c>
      <c r="P13" s="910"/>
    </row>
    <row r="14" spans="1:16" ht="18" customHeight="1" thickBot="1">
      <c r="A14" s="522" t="s">
        <v>63</v>
      </c>
      <c r="B14" s="520" t="s">
        <v>70</v>
      </c>
      <c r="C14" s="523" t="s">
        <v>71</v>
      </c>
      <c r="D14" s="520">
        <v>11</v>
      </c>
      <c r="E14" s="521">
        <v>1977</v>
      </c>
      <c r="G14" s="427"/>
      <c r="H14" s="505">
        <f>((SUM(H4:H13))/$P$4)</f>
        <v>0.21862348178137653</v>
      </c>
      <c r="I14" s="505">
        <f t="shared" ref="I14:N14" si="1">((SUM(I4:I13))/$P$4)</f>
        <v>0.27125506072874495</v>
      </c>
      <c r="J14" s="505">
        <f t="shared" si="1"/>
        <v>0.20242914979757085</v>
      </c>
      <c r="K14" s="505">
        <f t="shared" si="1"/>
        <v>0.14979757085020243</v>
      </c>
      <c r="L14" s="505">
        <f t="shared" si="1"/>
        <v>7.6923076923076927E-2</v>
      </c>
      <c r="M14" s="505">
        <f t="shared" si="1"/>
        <v>5.6680161943319839E-2</v>
      </c>
      <c r="N14" s="506">
        <f t="shared" si="1"/>
        <v>2.4291497975708502E-2</v>
      </c>
      <c r="O14" s="507"/>
      <c r="P14" s="313"/>
    </row>
    <row r="15" spans="1:16" ht="18" customHeight="1">
      <c r="A15" s="517" t="s">
        <v>85</v>
      </c>
      <c r="B15" s="518" t="s">
        <v>90</v>
      </c>
      <c r="C15" s="519" t="s">
        <v>91</v>
      </c>
      <c r="D15" s="520">
        <v>11</v>
      </c>
      <c r="E15" s="521">
        <v>1978</v>
      </c>
      <c r="G15" s="212"/>
      <c r="H15" s="508">
        <f>SUM(H4:H13)</f>
        <v>54</v>
      </c>
      <c r="I15" s="508">
        <f t="shared" ref="I15:N15" si="2">SUM(I4:I13)</f>
        <v>67</v>
      </c>
      <c r="J15" s="508">
        <f t="shared" si="2"/>
        <v>50</v>
      </c>
      <c r="K15" s="508">
        <f t="shared" si="2"/>
        <v>37</v>
      </c>
      <c r="L15" s="508">
        <f t="shared" si="2"/>
        <v>19</v>
      </c>
      <c r="M15" s="508">
        <f t="shared" si="2"/>
        <v>14</v>
      </c>
      <c r="N15" s="508">
        <f t="shared" si="2"/>
        <v>6</v>
      </c>
      <c r="O15" s="539">
        <f>SUM(H15:N15)</f>
        <v>247</v>
      </c>
      <c r="P15" s="212"/>
    </row>
    <row r="16" spans="1:16" ht="18" customHeight="1">
      <c r="A16" s="517" t="s">
        <v>85</v>
      </c>
      <c r="B16" s="518" t="s">
        <v>92</v>
      </c>
      <c r="C16" s="519" t="s">
        <v>93</v>
      </c>
      <c r="D16" s="520">
        <v>11</v>
      </c>
      <c r="E16" s="521">
        <v>1978</v>
      </c>
      <c r="G16" s="389"/>
      <c r="H16" s="629">
        <f>H15/247</f>
        <v>0.21862348178137653</v>
      </c>
      <c r="I16" s="629">
        <f>I15/247</f>
        <v>0.27125506072874495</v>
      </c>
      <c r="J16" s="629">
        <f t="shared" ref="J16:N16" si="3">J15/247</f>
        <v>0.20242914979757085</v>
      </c>
      <c r="K16" s="629">
        <f t="shared" si="3"/>
        <v>0.14979757085020243</v>
      </c>
      <c r="L16" s="629">
        <f t="shared" si="3"/>
        <v>7.6923076923076927E-2</v>
      </c>
      <c r="M16" s="629">
        <f t="shared" si="3"/>
        <v>5.6680161943319839E-2</v>
      </c>
      <c r="N16" s="629">
        <f t="shared" si="3"/>
        <v>2.4291497975708502E-2</v>
      </c>
      <c r="O16" s="630"/>
      <c r="P16" s="212"/>
    </row>
    <row r="17" spans="1:16" ht="18" customHeight="1">
      <c r="A17" s="522" t="s">
        <v>214</v>
      </c>
      <c r="B17" s="520">
        <v>2207</v>
      </c>
      <c r="C17" s="523" t="s">
        <v>221</v>
      </c>
      <c r="D17" s="520">
        <v>11</v>
      </c>
      <c r="E17" s="521">
        <v>1981</v>
      </c>
      <c r="G17" s="389"/>
      <c r="H17" s="509"/>
      <c r="I17" s="509"/>
      <c r="J17" s="509"/>
      <c r="K17" s="509"/>
      <c r="L17" s="509"/>
      <c r="M17" s="509"/>
      <c r="N17" s="509"/>
      <c r="O17" s="212"/>
      <c r="P17" s="212"/>
    </row>
    <row r="18" spans="1:16" ht="18" customHeight="1">
      <c r="A18" s="517" t="s">
        <v>30</v>
      </c>
      <c r="B18" s="518" t="s">
        <v>44</v>
      </c>
      <c r="C18" s="519" t="s">
        <v>484</v>
      </c>
      <c r="D18" s="520">
        <v>14</v>
      </c>
      <c r="E18" s="521">
        <v>1990</v>
      </c>
      <c r="G18" s="389"/>
      <c r="H18" s="389"/>
      <c r="I18" s="389"/>
      <c r="J18" s="389"/>
      <c r="K18" s="389"/>
      <c r="L18" s="389"/>
      <c r="M18" s="389"/>
      <c r="N18" s="389"/>
      <c r="O18"/>
      <c r="P18" s="212"/>
    </row>
    <row r="19" spans="1:16" ht="18" customHeight="1">
      <c r="A19" s="522" t="s">
        <v>155</v>
      </c>
      <c r="B19" s="520">
        <v>1607</v>
      </c>
      <c r="C19" s="523" t="s">
        <v>503</v>
      </c>
      <c r="D19" s="520">
        <v>14</v>
      </c>
      <c r="E19" s="521">
        <v>1992</v>
      </c>
      <c r="G19" s="389"/>
      <c r="H19" s="389"/>
      <c r="I19" s="389"/>
      <c r="J19" s="389"/>
      <c r="K19" s="389"/>
      <c r="L19" s="389"/>
      <c r="M19" s="389"/>
      <c r="N19" s="389"/>
      <c r="O19"/>
      <c r="P19" s="212"/>
    </row>
    <row r="20" spans="1:16" ht="18" customHeight="1">
      <c r="A20" s="522" t="s">
        <v>167</v>
      </c>
      <c r="B20" s="525">
        <v>1806</v>
      </c>
      <c r="C20" s="523" t="s">
        <v>174</v>
      </c>
      <c r="D20" s="520">
        <v>11</v>
      </c>
      <c r="E20" s="521">
        <v>1992</v>
      </c>
      <c r="G20" s="389"/>
      <c r="H20" s="389"/>
      <c r="I20" s="389"/>
      <c r="J20" s="389"/>
      <c r="K20" s="389"/>
      <c r="L20" s="389"/>
      <c r="M20" s="389"/>
      <c r="N20" s="389"/>
      <c r="O20"/>
      <c r="P20" s="212"/>
    </row>
    <row r="21" spans="1:16" ht="18" customHeight="1">
      <c r="A21" s="522" t="s">
        <v>85</v>
      </c>
      <c r="B21" s="525" t="s">
        <v>104</v>
      </c>
      <c r="C21" s="523" t="s">
        <v>105</v>
      </c>
      <c r="D21" s="520">
        <v>15</v>
      </c>
      <c r="E21" s="521">
        <v>1995</v>
      </c>
      <c r="G21" s="389"/>
      <c r="H21" s="389"/>
      <c r="I21" s="389"/>
      <c r="J21" s="389"/>
      <c r="K21" s="389"/>
      <c r="L21" s="389"/>
      <c r="M21" s="389"/>
      <c r="N21" s="389"/>
      <c r="O21"/>
      <c r="P21" s="212"/>
    </row>
    <row r="22" spans="1:16" ht="18" customHeight="1">
      <c r="A22" s="522" t="s">
        <v>356</v>
      </c>
      <c r="B22" s="525">
        <v>4502</v>
      </c>
      <c r="C22" s="523" t="s">
        <v>358</v>
      </c>
      <c r="D22" s="520">
        <v>15</v>
      </c>
      <c r="E22" s="521">
        <v>1995</v>
      </c>
      <c r="F22" s="426"/>
      <c r="G22" s="389"/>
      <c r="H22" s="406"/>
      <c r="I22" s="406"/>
      <c r="J22" s="406"/>
      <c r="K22" s="406"/>
      <c r="L22" s="406"/>
      <c r="M22" s="406"/>
      <c r="N22" s="406"/>
      <c r="O22"/>
      <c r="P22" s="212"/>
    </row>
    <row r="23" spans="1:16" ht="18" customHeight="1">
      <c r="A23" s="522" t="s">
        <v>16</v>
      </c>
      <c r="B23" s="520" t="s">
        <v>17</v>
      </c>
      <c r="C23" s="523" t="s">
        <v>18</v>
      </c>
      <c r="D23" s="520">
        <v>14</v>
      </c>
      <c r="E23" s="521">
        <v>1996</v>
      </c>
      <c r="F23" s="426"/>
      <c r="G23" s="389"/>
      <c r="H23" s="406"/>
      <c r="I23" s="406"/>
      <c r="J23" s="406"/>
      <c r="K23" s="406"/>
      <c r="L23" s="406"/>
      <c r="M23" s="406"/>
      <c r="N23" s="406"/>
      <c r="O23"/>
      <c r="P23" s="212"/>
    </row>
    <row r="24" spans="1:16" ht="18" customHeight="1">
      <c r="A24" s="522" t="s">
        <v>281</v>
      </c>
      <c r="B24" s="520">
        <v>3212</v>
      </c>
      <c r="C24" s="523" t="s">
        <v>293</v>
      </c>
      <c r="D24" s="520">
        <v>11</v>
      </c>
      <c r="E24" s="521">
        <v>1999</v>
      </c>
      <c r="G24" s="389"/>
      <c r="H24" s="406"/>
      <c r="I24" s="406"/>
      <c r="J24" s="406"/>
      <c r="K24" s="406"/>
      <c r="L24" s="406"/>
      <c r="M24" s="406"/>
      <c r="N24" s="406"/>
      <c r="O24"/>
      <c r="P24" s="212"/>
    </row>
    <row r="25" spans="1:16" ht="18" customHeight="1">
      <c r="A25" s="522" t="s">
        <v>333</v>
      </c>
      <c r="B25" s="520">
        <v>4202</v>
      </c>
      <c r="C25" s="523" t="s">
        <v>335</v>
      </c>
      <c r="D25" s="520">
        <v>13</v>
      </c>
      <c r="E25" s="521">
        <v>2001</v>
      </c>
      <c r="G25" s="389"/>
      <c r="H25" s="406"/>
      <c r="I25" s="406"/>
      <c r="J25" s="406"/>
      <c r="K25" s="406"/>
      <c r="L25" s="406"/>
      <c r="M25" s="406"/>
      <c r="N25" s="406"/>
      <c r="O25"/>
      <c r="P25" s="212"/>
    </row>
    <row r="26" spans="1:16" ht="18" customHeight="1">
      <c r="A26" s="522" t="s">
        <v>192</v>
      </c>
      <c r="B26" s="520">
        <v>2113</v>
      </c>
      <c r="C26" s="523" t="s">
        <v>205</v>
      </c>
      <c r="D26" s="520">
        <v>15</v>
      </c>
      <c r="E26" s="521">
        <v>2006</v>
      </c>
      <c r="G26" s="389"/>
      <c r="H26" s="406"/>
      <c r="I26" s="406"/>
      <c r="J26" s="406"/>
      <c r="K26" s="406"/>
      <c r="L26" s="406"/>
      <c r="M26" s="406"/>
      <c r="N26" s="406"/>
      <c r="O26"/>
      <c r="P26" s="212"/>
    </row>
    <row r="27" spans="1:16" ht="18" customHeight="1">
      <c r="A27" s="522" t="s">
        <v>214</v>
      </c>
      <c r="B27" s="520">
        <v>2201</v>
      </c>
      <c r="C27" s="523" t="s">
        <v>215</v>
      </c>
      <c r="D27" s="520">
        <v>15</v>
      </c>
      <c r="E27" s="521">
        <v>2006</v>
      </c>
      <c r="O27"/>
      <c r="P27" s="212"/>
    </row>
    <row r="28" spans="1:16" ht="18" customHeight="1">
      <c r="A28" s="517" t="s">
        <v>233</v>
      </c>
      <c r="B28" s="526">
        <v>2405</v>
      </c>
      <c r="C28" s="527" t="s">
        <v>238</v>
      </c>
      <c r="D28" s="526">
        <v>15</v>
      </c>
      <c r="E28" s="528">
        <v>2006</v>
      </c>
      <c r="O28" s="406"/>
      <c r="P28" s="406"/>
    </row>
    <row r="29" spans="1:16" ht="18" customHeight="1">
      <c r="A29" s="530" t="s">
        <v>356</v>
      </c>
      <c r="B29" s="529">
        <v>4503</v>
      </c>
      <c r="C29" s="523" t="s">
        <v>359</v>
      </c>
      <c r="D29" s="520">
        <v>15</v>
      </c>
      <c r="E29" s="521">
        <v>2006</v>
      </c>
      <c r="O29"/>
      <c r="P29" s="406"/>
    </row>
    <row r="30" spans="1:16" ht="18" customHeight="1">
      <c r="A30" s="522" t="s">
        <v>368</v>
      </c>
      <c r="B30" s="520">
        <v>4605</v>
      </c>
      <c r="C30" s="523" t="s">
        <v>373</v>
      </c>
      <c r="D30" s="520">
        <v>15</v>
      </c>
      <c r="E30" s="521">
        <v>2006</v>
      </c>
      <c r="O30"/>
      <c r="P30" s="406"/>
    </row>
    <row r="31" spans="1:16" ht="20.100000000000001" customHeight="1">
      <c r="A31" s="522" t="s">
        <v>176</v>
      </c>
      <c r="B31" s="525">
        <v>1903</v>
      </c>
      <c r="C31" s="523" t="s">
        <v>504</v>
      </c>
      <c r="D31" s="520">
        <v>15</v>
      </c>
      <c r="E31" s="521">
        <v>2008</v>
      </c>
      <c r="O31"/>
      <c r="P31" s="406"/>
    </row>
    <row r="32" spans="1:16" ht="20.100000000000001" customHeight="1">
      <c r="A32" s="522" t="s">
        <v>192</v>
      </c>
      <c r="B32" s="520">
        <v>2107</v>
      </c>
      <c r="C32" s="523" t="s">
        <v>199</v>
      </c>
      <c r="D32" s="520">
        <v>11</v>
      </c>
      <c r="E32" s="521">
        <v>2008</v>
      </c>
      <c r="O32"/>
    </row>
    <row r="33" spans="1:16" ht="20.100000000000001" customHeight="1">
      <c r="A33" s="517" t="s">
        <v>144</v>
      </c>
      <c r="B33" s="520">
        <v>1502</v>
      </c>
      <c r="C33" s="523" t="s">
        <v>145</v>
      </c>
      <c r="D33" s="520">
        <v>12</v>
      </c>
      <c r="E33" s="521">
        <v>2010</v>
      </c>
      <c r="O33"/>
    </row>
    <row r="34" spans="1:16" ht="20.100000000000001" customHeight="1">
      <c r="A34" s="522" t="s">
        <v>356</v>
      </c>
      <c r="B34" s="520">
        <v>4509</v>
      </c>
      <c r="C34" s="523" t="s">
        <v>365</v>
      </c>
      <c r="D34" s="520">
        <v>11</v>
      </c>
      <c r="E34" s="521">
        <v>2013</v>
      </c>
    </row>
    <row r="35" spans="1:16" ht="20.100000000000001" customHeight="1">
      <c r="A35" s="517" t="s">
        <v>176</v>
      </c>
      <c r="B35" s="518">
        <v>1906</v>
      </c>
      <c r="C35" s="519" t="s">
        <v>507</v>
      </c>
      <c r="D35" s="520">
        <v>15</v>
      </c>
      <c r="E35" s="521">
        <v>2014</v>
      </c>
      <c r="H35"/>
      <c r="I35" s="212"/>
      <c r="J35" s="212"/>
      <c r="K35" s="212"/>
      <c r="L35" s="212"/>
      <c r="M35" s="212"/>
      <c r="N35" s="212"/>
      <c r="O35" s="212"/>
    </row>
    <row r="36" spans="1:16" ht="20.100000000000001" customHeight="1">
      <c r="A36" s="522" t="s">
        <v>281</v>
      </c>
      <c r="B36" s="520">
        <v>3211</v>
      </c>
      <c r="C36" s="523" t="s">
        <v>292</v>
      </c>
      <c r="D36" s="520">
        <v>15</v>
      </c>
      <c r="E36" s="521">
        <v>2014</v>
      </c>
      <c r="H36" s="25"/>
      <c r="I36" s="510" t="s">
        <v>543</v>
      </c>
      <c r="J36" s="510" t="s">
        <v>544</v>
      </c>
      <c r="K36" s="510" t="s">
        <v>545</v>
      </c>
      <c r="L36" s="510" t="s">
        <v>546</v>
      </c>
      <c r="M36" s="510" t="s">
        <v>547</v>
      </c>
      <c r="N36" s="510" t="s">
        <v>548</v>
      </c>
      <c r="O36" s="510" t="s">
        <v>549</v>
      </c>
    </row>
    <row r="37" spans="1:16" ht="20.100000000000001" customHeight="1">
      <c r="A37" s="517" t="s">
        <v>192</v>
      </c>
      <c r="B37" s="518">
        <v>2111</v>
      </c>
      <c r="C37" s="519" t="s">
        <v>203</v>
      </c>
      <c r="D37" s="518">
        <v>15</v>
      </c>
      <c r="E37" s="524">
        <v>2015</v>
      </c>
      <c r="H37" s="60" t="s">
        <v>560</v>
      </c>
      <c r="I37" s="60">
        <f t="shared" ref="I37:O37" si="4">SUM(H4:H7)</f>
        <v>14</v>
      </c>
      <c r="J37" s="60">
        <f t="shared" si="4"/>
        <v>28</v>
      </c>
      <c r="K37" s="60">
        <f t="shared" si="4"/>
        <v>16</v>
      </c>
      <c r="L37" s="60">
        <f t="shared" si="4"/>
        <v>9</v>
      </c>
      <c r="M37" s="60">
        <f t="shared" si="4"/>
        <v>2</v>
      </c>
      <c r="N37" s="60">
        <f t="shared" si="4"/>
        <v>0</v>
      </c>
      <c r="O37" s="60">
        <f t="shared" si="4"/>
        <v>1</v>
      </c>
    </row>
    <row r="38" spans="1:16" ht="20.100000000000001" customHeight="1">
      <c r="A38" s="522" t="s">
        <v>207</v>
      </c>
      <c r="B38" s="520">
        <v>2116</v>
      </c>
      <c r="C38" s="523" t="s">
        <v>209</v>
      </c>
      <c r="D38" s="520">
        <v>14</v>
      </c>
      <c r="E38" s="521">
        <v>2015</v>
      </c>
      <c r="H38" s="60" t="s">
        <v>561</v>
      </c>
      <c r="I38" s="60">
        <f>H8</f>
        <v>7</v>
      </c>
      <c r="J38" s="60">
        <f t="shared" ref="J38:O38" si="5">SUM(I8)</f>
        <v>5</v>
      </c>
      <c r="K38" s="60">
        <f t="shared" si="5"/>
        <v>2</v>
      </c>
      <c r="L38" s="60">
        <f t="shared" si="5"/>
        <v>2</v>
      </c>
      <c r="M38" s="60">
        <f t="shared" si="5"/>
        <v>4</v>
      </c>
      <c r="N38" s="60">
        <f t="shared" si="5"/>
        <v>0</v>
      </c>
      <c r="O38" s="60">
        <f t="shared" si="5"/>
        <v>1</v>
      </c>
    </row>
    <row r="39" spans="1:16" ht="20.100000000000001" customHeight="1">
      <c r="A39" s="522" t="s">
        <v>123</v>
      </c>
      <c r="B39" s="520">
        <v>1103</v>
      </c>
      <c r="C39" s="523" t="s">
        <v>126</v>
      </c>
      <c r="D39" s="520">
        <v>11</v>
      </c>
      <c r="E39" s="521">
        <v>2016</v>
      </c>
      <c r="H39" s="60" t="s">
        <v>562</v>
      </c>
      <c r="I39" s="60">
        <f>SUM(H9:H10)</f>
        <v>8</v>
      </c>
      <c r="J39" s="60">
        <f t="shared" ref="J39:O39" si="6">SUM(I9:I10)</f>
        <v>11</v>
      </c>
      <c r="K39" s="60">
        <f t="shared" si="6"/>
        <v>17</v>
      </c>
      <c r="L39" s="60">
        <f t="shared" si="6"/>
        <v>8</v>
      </c>
      <c r="M39" s="60">
        <f t="shared" si="6"/>
        <v>5</v>
      </c>
      <c r="N39" s="60">
        <f t="shared" si="6"/>
        <v>7</v>
      </c>
      <c r="O39" s="60">
        <f t="shared" si="6"/>
        <v>0</v>
      </c>
    </row>
    <row r="40" spans="1:16" ht="20.100000000000001" customHeight="1">
      <c r="A40" s="522" t="s">
        <v>352</v>
      </c>
      <c r="B40" s="525">
        <v>4408</v>
      </c>
      <c r="C40" s="523" t="s">
        <v>354</v>
      </c>
      <c r="D40" s="520">
        <v>11</v>
      </c>
      <c r="E40" s="521">
        <v>2016</v>
      </c>
      <c r="H40" s="60" t="s">
        <v>563</v>
      </c>
      <c r="I40" s="60">
        <f>SUM(H11:H12)</f>
        <v>19</v>
      </c>
      <c r="J40" s="60">
        <f t="shared" ref="J40:O40" si="7">SUM(I11:I12)</f>
        <v>21</v>
      </c>
      <c r="K40" s="60">
        <f t="shared" si="7"/>
        <v>13</v>
      </c>
      <c r="L40" s="60">
        <f t="shared" si="7"/>
        <v>17</v>
      </c>
      <c r="M40" s="60">
        <f t="shared" si="7"/>
        <v>8</v>
      </c>
      <c r="N40" s="60">
        <f t="shared" si="7"/>
        <v>5</v>
      </c>
      <c r="O40" s="60">
        <f t="shared" si="7"/>
        <v>3</v>
      </c>
    </row>
    <row r="41" spans="1:16" ht="20.100000000000001" customHeight="1">
      <c r="A41" s="522" t="s">
        <v>356</v>
      </c>
      <c r="B41" s="520">
        <v>4507</v>
      </c>
      <c r="C41" s="523" t="s">
        <v>363</v>
      </c>
      <c r="D41" s="520">
        <v>12</v>
      </c>
      <c r="E41" s="521">
        <v>2016</v>
      </c>
      <c r="I41" s="454">
        <v>6</v>
      </c>
      <c r="J41" s="454">
        <v>2</v>
      </c>
      <c r="K41" s="454">
        <v>2</v>
      </c>
      <c r="L41" s="454">
        <v>1</v>
      </c>
      <c r="M41" s="454"/>
      <c r="N41" s="454">
        <v>2</v>
      </c>
      <c r="O41" s="454">
        <v>1</v>
      </c>
      <c r="P41" s="405">
        <f>SUM(I41:O41)</f>
        <v>14</v>
      </c>
    </row>
    <row r="42" spans="1:16" s="449" customFormat="1" ht="20.100000000000001" customHeight="1">
      <c r="A42" s="522" t="s">
        <v>19</v>
      </c>
      <c r="B42" s="520">
        <v>201</v>
      </c>
      <c r="C42" s="523" t="s">
        <v>20</v>
      </c>
      <c r="D42" s="520">
        <v>12</v>
      </c>
      <c r="E42" s="521">
        <v>2017</v>
      </c>
      <c r="G42" s="405"/>
      <c r="H42" s="405"/>
      <c r="I42" s="454">
        <f>SUM(I37:I41)</f>
        <v>54</v>
      </c>
      <c r="J42" s="454">
        <v>68</v>
      </c>
      <c r="K42" s="454">
        <v>49</v>
      </c>
      <c r="L42" s="454">
        <v>37</v>
      </c>
      <c r="M42" s="454">
        <v>19</v>
      </c>
      <c r="N42" s="454">
        <v>14</v>
      </c>
      <c r="O42" s="454">
        <v>6</v>
      </c>
      <c r="P42" s="449">
        <f>SUM(I42:O42)</f>
        <v>247</v>
      </c>
    </row>
    <row r="43" spans="1:16" ht="20.100000000000001" customHeight="1">
      <c r="A43" s="522" t="s">
        <v>110</v>
      </c>
      <c r="B43" s="525" t="s">
        <v>525</v>
      </c>
      <c r="C43" s="523" t="s">
        <v>490</v>
      </c>
      <c r="D43" s="520">
        <v>11</v>
      </c>
      <c r="E43" s="521">
        <v>2017</v>
      </c>
      <c r="I43" s="454">
        <v>54</v>
      </c>
      <c r="J43" s="454">
        <v>68</v>
      </c>
      <c r="K43" s="454">
        <v>49</v>
      </c>
      <c r="L43" s="454">
        <v>37</v>
      </c>
      <c r="M43" s="454">
        <v>19</v>
      </c>
      <c r="N43" s="454">
        <v>14</v>
      </c>
      <c r="O43" s="454">
        <v>6</v>
      </c>
      <c r="P43" s="405">
        <v>247</v>
      </c>
    </row>
    <row r="44" spans="1:16" ht="20.100000000000001" customHeight="1">
      <c r="A44" s="522" t="s">
        <v>307</v>
      </c>
      <c r="B44" s="529">
        <v>3705</v>
      </c>
      <c r="C44" s="523" t="s">
        <v>313</v>
      </c>
      <c r="D44" s="520">
        <v>15</v>
      </c>
      <c r="E44" s="521">
        <v>2017</v>
      </c>
    </row>
    <row r="45" spans="1:16" ht="20.100000000000001" customHeight="1">
      <c r="A45" s="517" t="s">
        <v>307</v>
      </c>
      <c r="B45" s="518">
        <v>3706</v>
      </c>
      <c r="C45" s="519" t="s">
        <v>314</v>
      </c>
      <c r="D45" s="520">
        <v>15</v>
      </c>
      <c r="E45" s="521">
        <v>2017</v>
      </c>
    </row>
    <row r="46" spans="1:16" ht="20.100000000000001" customHeight="1">
      <c r="A46" s="522" t="s">
        <v>356</v>
      </c>
      <c r="B46" s="520">
        <v>4508</v>
      </c>
      <c r="C46" s="523" t="s">
        <v>364</v>
      </c>
      <c r="D46" s="520">
        <v>11</v>
      </c>
      <c r="E46" s="521">
        <v>2017</v>
      </c>
    </row>
    <row r="47" spans="1:16" ht="20.100000000000001" customHeight="1">
      <c r="A47" s="522" t="s">
        <v>19</v>
      </c>
      <c r="B47" s="520">
        <v>202</v>
      </c>
      <c r="C47" s="523" t="s">
        <v>21</v>
      </c>
      <c r="D47" s="520">
        <v>12</v>
      </c>
      <c r="E47" s="521">
        <v>2018</v>
      </c>
      <c r="F47" s="435"/>
    </row>
    <row r="48" spans="1:16" ht="20.100000000000001" customHeight="1">
      <c r="A48" s="517" t="s">
        <v>82</v>
      </c>
      <c r="B48" s="518" t="s">
        <v>96</v>
      </c>
      <c r="C48" s="519" t="s">
        <v>97</v>
      </c>
      <c r="D48" s="520">
        <v>12</v>
      </c>
      <c r="E48" s="521">
        <v>2018</v>
      </c>
    </row>
    <row r="49" spans="1:32" ht="20.100000000000001" customHeight="1">
      <c r="A49" s="522" t="s">
        <v>85</v>
      </c>
      <c r="B49" s="520" t="s">
        <v>108</v>
      </c>
      <c r="C49" s="523" t="s">
        <v>109</v>
      </c>
      <c r="D49" s="520">
        <v>12</v>
      </c>
      <c r="E49" s="521">
        <v>2018</v>
      </c>
    </row>
    <row r="50" spans="1:32" ht="20.100000000000001" customHeight="1">
      <c r="A50" s="522" t="s">
        <v>142</v>
      </c>
      <c r="B50" s="520">
        <v>1510</v>
      </c>
      <c r="C50" s="523" t="s">
        <v>153</v>
      </c>
      <c r="D50" s="520">
        <v>12</v>
      </c>
      <c r="E50" s="521">
        <v>2018</v>
      </c>
    </row>
    <row r="51" spans="1:32" ht="20.100000000000001" customHeight="1">
      <c r="A51" s="522" t="s">
        <v>356</v>
      </c>
      <c r="B51" s="520">
        <v>4511</v>
      </c>
      <c r="C51" s="523" t="s">
        <v>514</v>
      </c>
      <c r="D51" s="520">
        <v>11</v>
      </c>
      <c r="E51" s="521">
        <v>2018</v>
      </c>
    </row>
    <row r="52" spans="1:32" ht="15.75">
      <c r="A52" s="517" t="s">
        <v>260</v>
      </c>
      <c r="B52" s="526">
        <v>2801</v>
      </c>
      <c r="C52" s="527" t="s">
        <v>261</v>
      </c>
      <c r="D52" s="526">
        <v>11</v>
      </c>
      <c r="E52" s="528" t="s">
        <v>262</v>
      </c>
    </row>
    <row r="53" spans="1:32" ht="15.75">
      <c r="A53" s="522" t="s">
        <v>270</v>
      </c>
      <c r="B53" s="529">
        <v>3002</v>
      </c>
      <c r="C53" s="523" t="s">
        <v>273</v>
      </c>
      <c r="D53" s="520">
        <v>11</v>
      </c>
      <c r="E53" s="521" t="s">
        <v>272</v>
      </c>
    </row>
    <row r="54" spans="1:32" ht="15.75">
      <c r="A54" s="522" t="s">
        <v>375</v>
      </c>
      <c r="B54" s="520">
        <v>4703</v>
      </c>
      <c r="C54" s="523" t="s">
        <v>515</v>
      </c>
      <c r="D54" s="520">
        <v>11</v>
      </c>
      <c r="E54" s="521" t="s">
        <v>272</v>
      </c>
    </row>
    <row r="55" spans="1:32" ht="15.75">
      <c r="A55" s="522" t="s">
        <v>22</v>
      </c>
      <c r="B55" s="520" t="s">
        <v>23</v>
      </c>
      <c r="C55" s="523" t="s">
        <v>24</v>
      </c>
      <c r="D55" s="520">
        <v>11</v>
      </c>
      <c r="E55" s="521"/>
    </row>
    <row r="56" spans="1:32" ht="15.75">
      <c r="A56" s="517" t="s">
        <v>142</v>
      </c>
      <c r="B56" s="520">
        <v>1509</v>
      </c>
      <c r="C56" s="523" t="s">
        <v>152</v>
      </c>
      <c r="D56" s="520">
        <v>11</v>
      </c>
      <c r="E56" s="521"/>
    </row>
    <row r="57" spans="1:32" ht="15.75">
      <c r="A57" s="522" t="s">
        <v>244</v>
      </c>
      <c r="B57" s="525">
        <v>2503</v>
      </c>
      <c r="C57" s="523" t="s">
        <v>247</v>
      </c>
      <c r="D57" s="520">
        <v>11</v>
      </c>
      <c r="E57" s="521"/>
    </row>
    <row r="58" spans="1:32" ht="15.75">
      <c r="A58" s="227" t="s">
        <v>155</v>
      </c>
      <c r="B58" s="39">
        <v>1601</v>
      </c>
      <c r="C58" s="228" t="s">
        <v>497</v>
      </c>
      <c r="D58" s="38">
        <v>21</v>
      </c>
      <c r="E58" s="390">
        <v>1949</v>
      </c>
    </row>
    <row r="59" spans="1:32" s="434" customFormat="1" ht="15.75">
      <c r="A59" s="227" t="s">
        <v>163</v>
      </c>
      <c r="B59" s="39">
        <v>1701</v>
      </c>
      <c r="C59" s="228" t="s">
        <v>164</v>
      </c>
      <c r="D59" s="38">
        <v>21</v>
      </c>
      <c r="E59" s="390">
        <v>1949</v>
      </c>
      <c r="F59" s="405"/>
      <c r="G59" s="405"/>
      <c r="H59" s="405"/>
      <c r="I59" s="405"/>
      <c r="J59" s="405"/>
      <c r="K59" s="405"/>
      <c r="L59" s="405"/>
      <c r="M59" s="405"/>
      <c r="N59" s="405"/>
      <c r="O59" s="405"/>
      <c r="P59" s="405"/>
      <c r="Q59" s="405"/>
      <c r="R59" s="405"/>
      <c r="S59" s="405"/>
      <c r="T59" s="405"/>
      <c r="U59" s="405"/>
      <c r="V59" s="405"/>
      <c r="W59" s="405"/>
      <c r="X59" s="405"/>
      <c r="Y59" s="405"/>
      <c r="Z59" s="405"/>
      <c r="AA59" s="405"/>
      <c r="AB59" s="405"/>
      <c r="AC59" s="405"/>
      <c r="AD59" s="405"/>
      <c r="AE59" s="405"/>
      <c r="AF59" s="405"/>
    </row>
    <row r="60" spans="1:32" ht="15.75">
      <c r="A60" s="227" t="s">
        <v>123</v>
      </c>
      <c r="B60" s="39">
        <v>1102</v>
      </c>
      <c r="C60" s="228" t="s">
        <v>125</v>
      </c>
      <c r="D60" s="38">
        <v>21</v>
      </c>
      <c r="E60" s="390">
        <v>1950</v>
      </c>
    </row>
    <row r="61" spans="1:32" ht="15.75">
      <c r="A61" s="55" t="s">
        <v>224</v>
      </c>
      <c r="B61" s="22">
        <v>2301</v>
      </c>
      <c r="C61" s="23" t="s">
        <v>225</v>
      </c>
      <c r="D61" s="38">
        <v>21</v>
      </c>
      <c r="E61" s="390">
        <v>1952</v>
      </c>
    </row>
    <row r="62" spans="1:32" ht="15.75">
      <c r="A62" s="55" t="s">
        <v>307</v>
      </c>
      <c r="B62" s="22">
        <v>3701</v>
      </c>
      <c r="C62" s="23" t="s">
        <v>308</v>
      </c>
      <c r="D62" s="38">
        <v>21</v>
      </c>
      <c r="E62" s="390">
        <v>1955</v>
      </c>
    </row>
    <row r="63" spans="1:32" ht="15.75">
      <c r="A63" s="227" t="s">
        <v>214</v>
      </c>
      <c r="B63" s="39">
        <v>2203</v>
      </c>
      <c r="C63" s="228" t="s">
        <v>217</v>
      </c>
      <c r="D63" s="38">
        <v>21</v>
      </c>
      <c r="E63" s="390">
        <v>1956</v>
      </c>
    </row>
    <row r="64" spans="1:32" ht="15.75">
      <c r="A64" s="55" t="s">
        <v>323</v>
      </c>
      <c r="B64" s="22">
        <v>4001</v>
      </c>
      <c r="C64" s="23" t="s">
        <v>324</v>
      </c>
      <c r="D64" s="38">
        <v>21</v>
      </c>
      <c r="E64" s="390">
        <v>1956</v>
      </c>
    </row>
    <row r="65" spans="1:6" ht="15.75">
      <c r="A65" s="227" t="s">
        <v>315</v>
      </c>
      <c r="B65" s="36">
        <v>3802</v>
      </c>
      <c r="C65" s="228" t="s">
        <v>317</v>
      </c>
      <c r="D65" s="38">
        <v>21</v>
      </c>
      <c r="E65" s="390">
        <v>1957</v>
      </c>
    </row>
    <row r="66" spans="1:6" ht="15.75">
      <c r="A66" s="152" t="s">
        <v>192</v>
      </c>
      <c r="B66" s="38">
        <v>2106</v>
      </c>
      <c r="C66" s="43" t="s">
        <v>198</v>
      </c>
      <c r="D66" s="38">
        <v>21</v>
      </c>
      <c r="E66" s="390">
        <v>1961</v>
      </c>
    </row>
    <row r="67" spans="1:6" ht="15.75">
      <c r="A67" s="71" t="s">
        <v>117</v>
      </c>
      <c r="B67" s="24">
        <v>1001</v>
      </c>
      <c r="C67" s="73" t="s">
        <v>491</v>
      </c>
      <c r="D67" s="38">
        <v>21</v>
      </c>
      <c r="E67" s="390">
        <v>1963</v>
      </c>
    </row>
    <row r="68" spans="1:6" ht="15.75">
      <c r="A68" s="152" t="s">
        <v>224</v>
      </c>
      <c r="B68" s="38">
        <v>2303</v>
      </c>
      <c r="C68" s="43" t="s">
        <v>227</v>
      </c>
      <c r="D68" s="38">
        <v>21</v>
      </c>
      <c r="E68" s="390">
        <v>1964</v>
      </c>
      <c r="F68" s="435"/>
    </row>
    <row r="69" spans="1:6" ht="15.75">
      <c r="A69" s="152" t="s">
        <v>303</v>
      </c>
      <c r="B69" s="38">
        <v>3501</v>
      </c>
      <c r="C69" s="43" t="s">
        <v>304</v>
      </c>
      <c r="D69" s="38">
        <v>21</v>
      </c>
      <c r="E69" s="390">
        <v>1964</v>
      </c>
      <c r="F69" s="435"/>
    </row>
    <row r="70" spans="1:6" ht="15.75">
      <c r="A70" s="152" t="s">
        <v>75</v>
      </c>
      <c r="B70" s="38" t="s">
        <v>521</v>
      </c>
      <c r="C70" s="43" t="s">
        <v>77</v>
      </c>
      <c r="D70" s="38">
        <v>21</v>
      </c>
      <c r="E70" s="390">
        <v>1965</v>
      </c>
    </row>
    <row r="71" spans="1:6" ht="15.75">
      <c r="A71" s="152" t="s">
        <v>224</v>
      </c>
      <c r="B71" s="38">
        <v>2302</v>
      </c>
      <c r="C71" s="43" t="s">
        <v>226</v>
      </c>
      <c r="D71" s="38">
        <v>21</v>
      </c>
      <c r="E71" s="390">
        <v>1966</v>
      </c>
    </row>
    <row r="72" spans="1:6" ht="15.75">
      <c r="A72" s="152" t="s">
        <v>294</v>
      </c>
      <c r="B72" s="38">
        <v>3301</v>
      </c>
      <c r="C72" s="43" t="s">
        <v>295</v>
      </c>
      <c r="D72" s="38">
        <v>21</v>
      </c>
      <c r="E72" s="390">
        <v>1966</v>
      </c>
    </row>
    <row r="73" spans="1:6" ht="15.75">
      <c r="A73" s="71" t="s">
        <v>185</v>
      </c>
      <c r="B73" s="290">
        <v>2003</v>
      </c>
      <c r="C73" s="293" t="s">
        <v>191</v>
      </c>
      <c r="D73" s="290">
        <v>21</v>
      </c>
      <c r="E73" s="398">
        <v>1967</v>
      </c>
    </row>
    <row r="74" spans="1:6" ht="15.75">
      <c r="A74" s="152" t="s">
        <v>142</v>
      </c>
      <c r="B74" s="38">
        <v>1503</v>
      </c>
      <c r="C74" s="43" t="s">
        <v>146</v>
      </c>
      <c r="D74" s="38">
        <v>21</v>
      </c>
      <c r="E74" s="390">
        <v>1969</v>
      </c>
    </row>
    <row r="75" spans="1:6" ht="15.75">
      <c r="A75" s="71" t="s">
        <v>155</v>
      </c>
      <c r="B75" s="24">
        <v>1605</v>
      </c>
      <c r="C75" s="73" t="s">
        <v>501</v>
      </c>
      <c r="D75" s="38">
        <v>21</v>
      </c>
      <c r="E75" s="390">
        <v>1973</v>
      </c>
    </row>
    <row r="76" spans="1:6" ht="15.75">
      <c r="A76" s="152" t="s">
        <v>131</v>
      </c>
      <c r="B76" s="38">
        <v>1301</v>
      </c>
      <c r="C76" s="43" t="s">
        <v>132</v>
      </c>
      <c r="D76" s="38">
        <v>21</v>
      </c>
      <c r="E76" s="390">
        <v>1974</v>
      </c>
    </row>
    <row r="77" spans="1:6" ht="15.75">
      <c r="A77" s="152" t="s">
        <v>85</v>
      </c>
      <c r="B77" s="38" t="s">
        <v>524</v>
      </c>
      <c r="C77" s="43" t="s">
        <v>87</v>
      </c>
      <c r="D77" s="38">
        <v>21</v>
      </c>
      <c r="E77" s="390">
        <v>1978</v>
      </c>
    </row>
    <row r="78" spans="1:6" ht="15.75">
      <c r="A78" s="71" t="s">
        <v>85</v>
      </c>
      <c r="B78" s="24" t="s">
        <v>88</v>
      </c>
      <c r="C78" s="73" t="s">
        <v>89</v>
      </c>
      <c r="D78" s="24">
        <v>21</v>
      </c>
      <c r="E78" s="273">
        <v>1978</v>
      </c>
    </row>
    <row r="79" spans="1:6" ht="15.75">
      <c r="A79" s="152" t="s">
        <v>356</v>
      </c>
      <c r="B79" s="332">
        <v>4501</v>
      </c>
      <c r="C79" s="43" t="s">
        <v>357</v>
      </c>
      <c r="D79" s="38">
        <v>21</v>
      </c>
      <c r="E79" s="390">
        <v>1978</v>
      </c>
    </row>
    <row r="80" spans="1:6" ht="15.75">
      <c r="A80" s="152" t="s">
        <v>265</v>
      </c>
      <c r="B80" s="38">
        <v>2901</v>
      </c>
      <c r="C80" s="43" t="s">
        <v>266</v>
      </c>
      <c r="D80" s="38">
        <v>21</v>
      </c>
      <c r="E80" s="390">
        <v>1980</v>
      </c>
    </row>
    <row r="81" spans="1:5" ht="15.75">
      <c r="A81" s="152" t="s">
        <v>307</v>
      </c>
      <c r="B81" s="332">
        <v>3702</v>
      </c>
      <c r="C81" s="43" t="s">
        <v>310</v>
      </c>
      <c r="D81" s="38">
        <v>21</v>
      </c>
      <c r="E81" s="390">
        <v>1980</v>
      </c>
    </row>
    <row r="82" spans="1:5" ht="15.75">
      <c r="A82" s="35" t="s">
        <v>297</v>
      </c>
      <c r="B82" s="36">
        <v>3401</v>
      </c>
      <c r="C82" s="43" t="s">
        <v>298</v>
      </c>
      <c r="D82" s="38">
        <v>21</v>
      </c>
      <c r="E82" s="390">
        <v>1982</v>
      </c>
    </row>
    <row r="83" spans="1:5" ht="15.75">
      <c r="A83" s="152" t="s">
        <v>297</v>
      </c>
      <c r="B83" s="38">
        <v>3403</v>
      </c>
      <c r="C83" s="43" t="s">
        <v>300</v>
      </c>
      <c r="D83" s="38">
        <v>26</v>
      </c>
      <c r="E83" s="390">
        <v>1982</v>
      </c>
    </row>
    <row r="84" spans="1:5" ht="15.75">
      <c r="A84" s="35" t="s">
        <v>244</v>
      </c>
      <c r="B84" s="36">
        <v>2501</v>
      </c>
      <c r="C84" s="43" t="s">
        <v>245</v>
      </c>
      <c r="D84" s="38">
        <v>21</v>
      </c>
      <c r="E84" s="390">
        <v>1987</v>
      </c>
    </row>
    <row r="85" spans="1:5" ht="15.75">
      <c r="A85" s="152" t="s">
        <v>305</v>
      </c>
      <c r="B85" s="38">
        <v>3601</v>
      </c>
      <c r="C85" s="43" t="s">
        <v>306</v>
      </c>
      <c r="D85" s="38">
        <v>21</v>
      </c>
      <c r="E85" s="390">
        <v>1987</v>
      </c>
    </row>
    <row r="86" spans="1:5" ht="15.75">
      <c r="A86" s="71" t="s">
        <v>137</v>
      </c>
      <c r="B86" s="24">
        <v>1402</v>
      </c>
      <c r="C86" s="73" t="s">
        <v>494</v>
      </c>
      <c r="D86" s="38">
        <v>21</v>
      </c>
      <c r="E86" s="390">
        <v>1990</v>
      </c>
    </row>
    <row r="87" spans="1:5" ht="15.75">
      <c r="A87" s="71" t="s">
        <v>233</v>
      </c>
      <c r="B87" s="290">
        <v>2404</v>
      </c>
      <c r="C87" s="293" t="s">
        <v>237</v>
      </c>
      <c r="D87" s="290">
        <v>21</v>
      </c>
      <c r="E87" s="398">
        <v>1991</v>
      </c>
    </row>
    <row r="88" spans="1:5" ht="15.75">
      <c r="A88" s="71" t="s">
        <v>167</v>
      </c>
      <c r="B88" s="24">
        <v>1804</v>
      </c>
      <c r="C88" s="73" t="s">
        <v>171</v>
      </c>
      <c r="D88" s="38">
        <v>21</v>
      </c>
      <c r="E88" s="390">
        <v>1993</v>
      </c>
    </row>
    <row r="89" spans="1:5" ht="15.75">
      <c r="A89" s="71" t="s">
        <v>214</v>
      </c>
      <c r="B89" s="24">
        <v>2202</v>
      </c>
      <c r="C89" s="73" t="s">
        <v>216</v>
      </c>
      <c r="D89" s="38">
        <v>21</v>
      </c>
      <c r="E89" s="390">
        <v>1996</v>
      </c>
    </row>
    <row r="90" spans="1:5" ht="15.75">
      <c r="A90" s="152" t="s">
        <v>30</v>
      </c>
      <c r="B90" s="38" t="s">
        <v>37</v>
      </c>
      <c r="C90" s="43" t="s">
        <v>38</v>
      </c>
      <c r="D90" s="38">
        <v>21</v>
      </c>
      <c r="E90" s="390">
        <v>1998</v>
      </c>
    </row>
    <row r="91" spans="1:5" ht="15.75">
      <c r="A91" s="152" t="s">
        <v>63</v>
      </c>
      <c r="B91" s="38" t="s">
        <v>520</v>
      </c>
      <c r="C91" s="43" t="s">
        <v>67</v>
      </c>
      <c r="D91" s="38">
        <v>22</v>
      </c>
      <c r="E91" s="390">
        <v>2001</v>
      </c>
    </row>
    <row r="92" spans="1:5" ht="15.75">
      <c r="A92" s="152" t="s">
        <v>167</v>
      </c>
      <c r="B92" s="38">
        <v>1803</v>
      </c>
      <c r="C92" s="43" t="s">
        <v>170</v>
      </c>
      <c r="D92" s="38">
        <v>21</v>
      </c>
      <c r="E92" s="390">
        <v>2001</v>
      </c>
    </row>
    <row r="93" spans="1:5" ht="15.75">
      <c r="A93" s="152" t="s">
        <v>527</v>
      </c>
      <c r="B93" s="38">
        <v>4102</v>
      </c>
      <c r="C93" s="43" t="s">
        <v>329</v>
      </c>
      <c r="D93" s="38">
        <v>21</v>
      </c>
      <c r="E93" s="390">
        <v>2001</v>
      </c>
    </row>
    <row r="94" spans="1:5" ht="15.75">
      <c r="A94" s="152" t="s">
        <v>110</v>
      </c>
      <c r="B94" s="38" t="s">
        <v>111</v>
      </c>
      <c r="C94" s="43" t="s">
        <v>489</v>
      </c>
      <c r="D94" s="38">
        <v>21</v>
      </c>
      <c r="E94" s="390">
        <v>2006</v>
      </c>
    </row>
    <row r="95" spans="1:5" ht="15.75">
      <c r="A95" s="35" t="s">
        <v>176</v>
      </c>
      <c r="B95" s="36">
        <v>1902</v>
      </c>
      <c r="C95" s="43" t="s">
        <v>178</v>
      </c>
      <c r="D95" s="38">
        <v>23</v>
      </c>
      <c r="E95" s="390">
        <v>2006</v>
      </c>
    </row>
    <row r="96" spans="1:5" ht="15.75">
      <c r="A96" s="71" t="s">
        <v>260</v>
      </c>
      <c r="B96" s="24">
        <v>2802</v>
      </c>
      <c r="C96" s="73" t="s">
        <v>263</v>
      </c>
      <c r="D96" s="38">
        <v>21</v>
      </c>
      <c r="E96" s="390">
        <v>2006</v>
      </c>
    </row>
    <row r="97" spans="1:6" ht="15.75">
      <c r="A97" s="71" t="s">
        <v>368</v>
      </c>
      <c r="B97" s="24">
        <v>4604</v>
      </c>
      <c r="C97" s="73" t="s">
        <v>372</v>
      </c>
      <c r="D97" s="24">
        <v>21</v>
      </c>
      <c r="E97" s="392">
        <v>2007</v>
      </c>
    </row>
    <row r="98" spans="1:6" ht="15.75">
      <c r="A98" s="71" t="s">
        <v>176</v>
      </c>
      <c r="B98" s="24">
        <v>1904</v>
      </c>
      <c r="C98" s="293" t="s">
        <v>505</v>
      </c>
      <c r="D98" s="290">
        <v>25</v>
      </c>
      <c r="E98" s="531">
        <v>2008</v>
      </c>
    </row>
    <row r="99" spans="1:6" ht="15.75">
      <c r="A99" s="152" t="s">
        <v>176</v>
      </c>
      <c r="B99" s="38">
        <v>1905</v>
      </c>
      <c r="C99" s="43" t="s">
        <v>506</v>
      </c>
      <c r="D99" s="38">
        <v>21</v>
      </c>
      <c r="E99" s="390">
        <v>2008</v>
      </c>
    </row>
    <row r="100" spans="1:6" ht="15.75">
      <c r="A100" s="71" t="s">
        <v>258</v>
      </c>
      <c r="B100" s="24">
        <v>2701</v>
      </c>
      <c r="C100" s="73" t="s">
        <v>259</v>
      </c>
      <c r="D100" s="38">
        <v>21</v>
      </c>
      <c r="E100" s="390">
        <v>2008</v>
      </c>
    </row>
    <row r="101" spans="1:6" ht="15.75">
      <c r="A101" s="152" t="s">
        <v>274</v>
      </c>
      <c r="B101" s="38">
        <v>3101</v>
      </c>
      <c r="C101" s="43" t="s">
        <v>275</v>
      </c>
      <c r="D101" s="38">
        <v>21</v>
      </c>
      <c r="E101" s="390">
        <v>2009</v>
      </c>
      <c r="F101" s="435"/>
    </row>
    <row r="102" spans="1:6" ht="15.75">
      <c r="A102" s="152" t="s">
        <v>281</v>
      </c>
      <c r="B102" s="38">
        <v>3207</v>
      </c>
      <c r="C102" s="43" t="s">
        <v>288</v>
      </c>
      <c r="D102" s="38">
        <v>21</v>
      </c>
      <c r="E102" s="390">
        <v>2010</v>
      </c>
    </row>
    <row r="103" spans="1:6" ht="15.75">
      <c r="A103" s="152" t="s">
        <v>343</v>
      </c>
      <c r="B103" s="38">
        <v>4301</v>
      </c>
      <c r="C103" s="43" t="s">
        <v>344</v>
      </c>
      <c r="D103" s="38">
        <v>21</v>
      </c>
      <c r="E103" s="390">
        <v>2010</v>
      </c>
    </row>
    <row r="104" spans="1:6" ht="15.75">
      <c r="A104" s="152" t="s">
        <v>333</v>
      </c>
      <c r="B104" s="38">
        <v>4209</v>
      </c>
      <c r="C104" s="43" t="s">
        <v>342</v>
      </c>
      <c r="D104" s="38">
        <v>21</v>
      </c>
      <c r="E104" s="390">
        <v>2011</v>
      </c>
    </row>
    <row r="105" spans="1:6" ht="15.75">
      <c r="A105" s="152" t="s">
        <v>214</v>
      </c>
      <c r="B105" s="36">
        <v>2208</v>
      </c>
      <c r="C105" s="43" t="s">
        <v>222</v>
      </c>
      <c r="D105" s="38">
        <v>24</v>
      </c>
      <c r="E105" s="390">
        <v>2013</v>
      </c>
    </row>
    <row r="106" spans="1:6" ht="15.75">
      <c r="A106" s="152" t="s">
        <v>307</v>
      </c>
      <c r="B106" s="38">
        <v>3704</v>
      </c>
      <c r="C106" s="43" t="s">
        <v>312</v>
      </c>
      <c r="D106" s="38">
        <v>21</v>
      </c>
      <c r="E106" s="390">
        <v>2013</v>
      </c>
    </row>
    <row r="107" spans="1:6" ht="15.75">
      <c r="A107" s="152" t="s">
        <v>52</v>
      </c>
      <c r="B107" s="36" t="s">
        <v>57</v>
      </c>
      <c r="C107" s="43" t="s">
        <v>58</v>
      </c>
      <c r="D107" s="38">
        <v>22</v>
      </c>
      <c r="E107" s="390">
        <v>2014</v>
      </c>
    </row>
    <row r="108" spans="1:6" ht="15.75">
      <c r="A108" s="71" t="s">
        <v>63</v>
      </c>
      <c r="B108" s="24" t="s">
        <v>68</v>
      </c>
      <c r="C108" s="73" t="s">
        <v>69</v>
      </c>
      <c r="D108" s="38">
        <v>25</v>
      </c>
      <c r="E108" s="390">
        <v>2014</v>
      </c>
    </row>
    <row r="109" spans="1:6" ht="15.75">
      <c r="A109" s="152" t="s">
        <v>526</v>
      </c>
      <c r="B109" s="38">
        <v>1302</v>
      </c>
      <c r="C109" s="43" t="s">
        <v>134</v>
      </c>
      <c r="D109" s="38">
        <v>24</v>
      </c>
      <c r="E109" s="390">
        <v>2014</v>
      </c>
    </row>
    <row r="110" spans="1:6" ht="15.75">
      <c r="A110" s="152" t="s">
        <v>137</v>
      </c>
      <c r="B110" s="38">
        <v>1401</v>
      </c>
      <c r="C110" s="43" t="s">
        <v>493</v>
      </c>
      <c r="D110" s="38">
        <v>21</v>
      </c>
      <c r="E110" s="390">
        <v>2014</v>
      </c>
    </row>
    <row r="111" spans="1:6" ht="15.75">
      <c r="A111" s="152" t="s">
        <v>163</v>
      </c>
      <c r="B111" s="38">
        <v>1702</v>
      </c>
      <c r="C111" s="43" t="s">
        <v>165</v>
      </c>
      <c r="D111" s="38">
        <v>21</v>
      </c>
      <c r="E111" s="390">
        <v>2014</v>
      </c>
    </row>
    <row r="112" spans="1:6" ht="15.75">
      <c r="A112" s="71" t="s">
        <v>176</v>
      </c>
      <c r="B112" s="24">
        <v>1908</v>
      </c>
      <c r="C112" s="73" t="s">
        <v>184</v>
      </c>
      <c r="D112" s="38">
        <v>25</v>
      </c>
      <c r="E112" s="390">
        <v>2014</v>
      </c>
      <c r="F112" s="435"/>
    </row>
    <row r="113" spans="1:5" ht="15.75">
      <c r="A113" s="152" t="s">
        <v>22</v>
      </c>
      <c r="B113" s="38" t="s">
        <v>28</v>
      </c>
      <c r="C113" s="43" t="s">
        <v>29</v>
      </c>
      <c r="D113" s="38">
        <v>21</v>
      </c>
      <c r="E113" s="390">
        <v>2015</v>
      </c>
    </row>
    <row r="114" spans="1:5" ht="15.75">
      <c r="A114" s="152" t="s">
        <v>82</v>
      </c>
      <c r="B114" s="332" t="s">
        <v>102</v>
      </c>
      <c r="C114" s="43" t="s">
        <v>103</v>
      </c>
      <c r="D114" s="38">
        <v>22</v>
      </c>
      <c r="E114" s="390">
        <v>2015</v>
      </c>
    </row>
    <row r="115" spans="1:5" ht="15.75">
      <c r="A115" s="71" t="s">
        <v>356</v>
      </c>
      <c r="B115" s="24">
        <v>4506</v>
      </c>
      <c r="C115" s="73" t="s">
        <v>362</v>
      </c>
      <c r="D115" s="38">
        <v>21</v>
      </c>
      <c r="E115" s="390">
        <v>2015</v>
      </c>
    </row>
    <row r="116" spans="1:5" ht="15.75">
      <c r="A116" s="152" t="s">
        <v>52</v>
      </c>
      <c r="B116" s="38" t="s">
        <v>59</v>
      </c>
      <c r="C116" s="43" t="s">
        <v>60</v>
      </c>
      <c r="D116" s="38">
        <v>22</v>
      </c>
      <c r="E116" s="390">
        <v>2016</v>
      </c>
    </row>
    <row r="117" spans="1:5" ht="15.75">
      <c r="A117" s="71" t="s">
        <v>297</v>
      </c>
      <c r="B117" s="24">
        <v>3405</v>
      </c>
      <c r="C117" s="73" t="s">
        <v>302</v>
      </c>
      <c r="D117" s="38">
        <v>23</v>
      </c>
      <c r="E117" s="390">
        <v>2016</v>
      </c>
    </row>
    <row r="118" spans="1:5" ht="15.75">
      <c r="A118" s="71" t="s">
        <v>315</v>
      </c>
      <c r="B118" s="24">
        <v>3803</v>
      </c>
      <c r="C118" s="73" t="s">
        <v>511</v>
      </c>
      <c r="D118" s="38">
        <v>21</v>
      </c>
      <c r="E118" s="390">
        <v>2016</v>
      </c>
    </row>
    <row r="119" spans="1:5" ht="15.75">
      <c r="A119" s="71" t="s">
        <v>352</v>
      </c>
      <c r="B119" s="24">
        <v>4409</v>
      </c>
      <c r="C119" s="73" t="s">
        <v>513</v>
      </c>
      <c r="D119" s="24">
        <v>21</v>
      </c>
      <c r="E119" s="392">
        <v>2016</v>
      </c>
    </row>
    <row r="120" spans="1:5" ht="15.75">
      <c r="A120" s="152" t="s">
        <v>278</v>
      </c>
      <c r="B120" s="38">
        <v>3104</v>
      </c>
      <c r="C120" s="43" t="s">
        <v>280</v>
      </c>
      <c r="D120" s="38">
        <v>25</v>
      </c>
      <c r="E120" s="390">
        <v>2017</v>
      </c>
    </row>
    <row r="121" spans="1:5" ht="15.75">
      <c r="A121" s="152" t="s">
        <v>356</v>
      </c>
      <c r="B121" s="38">
        <v>4510</v>
      </c>
      <c r="C121" s="43" t="s">
        <v>366</v>
      </c>
      <c r="D121" s="38">
        <v>22</v>
      </c>
      <c r="E121" s="390">
        <v>2017</v>
      </c>
    </row>
    <row r="122" spans="1:5" ht="15.75">
      <c r="A122" s="152" t="s">
        <v>526</v>
      </c>
      <c r="B122" s="332">
        <v>1303</v>
      </c>
      <c r="C122" s="43" t="s">
        <v>136</v>
      </c>
      <c r="D122" s="38">
        <v>24</v>
      </c>
      <c r="E122" s="390">
        <v>2018</v>
      </c>
    </row>
    <row r="123" spans="1:5" ht="15.75">
      <c r="A123" s="152" t="s">
        <v>270</v>
      </c>
      <c r="B123" s="38">
        <v>3001</v>
      </c>
      <c r="C123" s="43" t="s">
        <v>510</v>
      </c>
      <c r="D123" s="38">
        <v>21</v>
      </c>
      <c r="E123" s="390" t="s">
        <v>272</v>
      </c>
    </row>
    <row r="124" spans="1:5" ht="15.75">
      <c r="A124" s="152" t="s">
        <v>233</v>
      </c>
      <c r="B124" s="38">
        <v>2401</v>
      </c>
      <c r="C124" s="43" t="s">
        <v>234</v>
      </c>
      <c r="D124" s="38">
        <v>21</v>
      </c>
      <c r="E124" s="390"/>
    </row>
    <row r="125" spans="1:5" ht="15.75">
      <c r="A125" s="522" t="s">
        <v>214</v>
      </c>
      <c r="B125" s="520">
        <v>2205</v>
      </c>
      <c r="C125" s="523" t="s">
        <v>219</v>
      </c>
      <c r="D125" s="520">
        <v>31</v>
      </c>
      <c r="E125" s="521">
        <v>1956</v>
      </c>
    </row>
    <row r="126" spans="1:5" ht="15.75">
      <c r="A126" s="522" t="s">
        <v>368</v>
      </c>
      <c r="B126" s="529">
        <v>4602</v>
      </c>
      <c r="C126" s="523" t="s">
        <v>370</v>
      </c>
      <c r="D126" s="520">
        <v>36</v>
      </c>
      <c r="E126" s="521">
        <v>1962</v>
      </c>
    </row>
    <row r="127" spans="1:5" ht="15.75">
      <c r="A127" s="522" t="s">
        <v>185</v>
      </c>
      <c r="B127" s="520">
        <v>2001</v>
      </c>
      <c r="C127" s="523" t="s">
        <v>186</v>
      </c>
      <c r="D127" s="520">
        <v>36</v>
      </c>
      <c r="E127" s="521">
        <v>1969</v>
      </c>
    </row>
    <row r="128" spans="1:5" ht="15.75">
      <c r="A128" s="522" t="s">
        <v>294</v>
      </c>
      <c r="B128" s="520">
        <v>3302</v>
      </c>
      <c r="C128" s="523" t="s">
        <v>296</v>
      </c>
      <c r="D128" s="520">
        <v>31</v>
      </c>
      <c r="E128" s="521">
        <v>1973</v>
      </c>
    </row>
    <row r="129" spans="1:6" ht="15.75">
      <c r="A129" s="522" t="s">
        <v>368</v>
      </c>
      <c r="B129" s="520">
        <v>4603</v>
      </c>
      <c r="C129" s="523" t="s">
        <v>371</v>
      </c>
      <c r="D129" s="520">
        <v>34</v>
      </c>
      <c r="E129" s="521">
        <v>1973</v>
      </c>
      <c r="F129" s="426"/>
    </row>
    <row r="130" spans="1:6" ht="15.75">
      <c r="A130" s="522" t="s">
        <v>224</v>
      </c>
      <c r="B130" s="520">
        <v>2307</v>
      </c>
      <c r="C130" s="523" t="s">
        <v>232</v>
      </c>
      <c r="D130" s="801">
        <v>37</v>
      </c>
      <c r="E130" s="521">
        <v>1977</v>
      </c>
    </row>
    <row r="131" spans="1:6" ht="15.75">
      <c r="A131" s="522" t="s">
        <v>255</v>
      </c>
      <c r="B131" s="520">
        <v>2601</v>
      </c>
      <c r="C131" s="523" t="s">
        <v>256</v>
      </c>
      <c r="D131" s="520">
        <v>36</v>
      </c>
      <c r="E131" s="521">
        <v>1977</v>
      </c>
    </row>
    <row r="132" spans="1:6" ht="15.75">
      <c r="A132" s="522" t="s">
        <v>167</v>
      </c>
      <c r="B132" s="520">
        <v>1807</v>
      </c>
      <c r="C132" s="523" t="s">
        <v>175</v>
      </c>
      <c r="D132" s="520">
        <v>37</v>
      </c>
      <c r="E132" s="521">
        <v>1978</v>
      </c>
    </row>
    <row r="133" spans="1:6" ht="15.75">
      <c r="A133" s="517" t="s">
        <v>527</v>
      </c>
      <c r="B133" s="518">
        <v>4105</v>
      </c>
      <c r="C133" s="519" t="s">
        <v>332</v>
      </c>
      <c r="D133" s="520">
        <v>37</v>
      </c>
      <c r="E133" s="521">
        <v>1978</v>
      </c>
    </row>
    <row r="134" spans="1:6" ht="15.75">
      <c r="A134" s="522" t="s">
        <v>167</v>
      </c>
      <c r="B134" s="525">
        <v>1801</v>
      </c>
      <c r="C134" s="523" t="s">
        <v>168</v>
      </c>
      <c r="D134" s="520">
        <v>33</v>
      </c>
      <c r="E134" s="521">
        <v>1979</v>
      </c>
    </row>
    <row r="135" spans="1:6" ht="15.75">
      <c r="A135" s="522" t="s">
        <v>167</v>
      </c>
      <c r="B135" s="520">
        <v>1802</v>
      </c>
      <c r="C135" s="523" t="s">
        <v>169</v>
      </c>
      <c r="D135" s="520">
        <v>35</v>
      </c>
      <c r="E135" s="521">
        <v>1979</v>
      </c>
    </row>
    <row r="136" spans="1:6" ht="15.75">
      <c r="A136" s="517" t="s">
        <v>224</v>
      </c>
      <c r="B136" s="518">
        <v>2306</v>
      </c>
      <c r="C136" s="519" t="s">
        <v>231</v>
      </c>
      <c r="D136" s="520">
        <v>35</v>
      </c>
      <c r="E136" s="521">
        <v>1979</v>
      </c>
    </row>
    <row r="137" spans="1:6" ht="15.75">
      <c r="A137" s="517" t="s">
        <v>142</v>
      </c>
      <c r="B137" s="518">
        <v>1501</v>
      </c>
      <c r="C137" s="519" t="s">
        <v>496</v>
      </c>
      <c r="D137" s="520">
        <v>33</v>
      </c>
      <c r="E137" s="521">
        <v>1984</v>
      </c>
    </row>
    <row r="138" spans="1:6" ht="15.75">
      <c r="A138" s="517" t="s">
        <v>527</v>
      </c>
      <c r="B138" s="518">
        <v>4104</v>
      </c>
      <c r="C138" s="519" t="s">
        <v>331</v>
      </c>
      <c r="D138" s="520">
        <v>36</v>
      </c>
      <c r="E138" s="521">
        <v>1985</v>
      </c>
    </row>
    <row r="139" spans="1:6" ht="15.75">
      <c r="A139" s="517" t="s">
        <v>128</v>
      </c>
      <c r="B139" s="518">
        <v>1201</v>
      </c>
      <c r="C139" s="519" t="s">
        <v>129</v>
      </c>
      <c r="D139" s="520">
        <v>33</v>
      </c>
      <c r="E139" s="521">
        <v>1988</v>
      </c>
    </row>
    <row r="140" spans="1:6" ht="15.75">
      <c r="A140" s="522" t="s">
        <v>214</v>
      </c>
      <c r="B140" s="520">
        <v>2206</v>
      </c>
      <c r="C140" s="523" t="s">
        <v>220</v>
      </c>
      <c r="D140" s="520">
        <v>31</v>
      </c>
      <c r="E140" s="521">
        <v>1988</v>
      </c>
    </row>
    <row r="141" spans="1:6" ht="15.75">
      <c r="A141" s="522" t="s">
        <v>128</v>
      </c>
      <c r="B141" s="520">
        <v>1202</v>
      </c>
      <c r="C141" s="523" t="s">
        <v>130</v>
      </c>
      <c r="D141" s="520">
        <v>31</v>
      </c>
      <c r="E141" s="521">
        <v>1995</v>
      </c>
    </row>
    <row r="142" spans="1:6" ht="15.75">
      <c r="A142" s="522" t="s">
        <v>117</v>
      </c>
      <c r="B142" s="520">
        <v>1003</v>
      </c>
      <c r="C142" s="523" t="s">
        <v>120</v>
      </c>
      <c r="D142" s="520">
        <v>33</v>
      </c>
      <c r="E142" s="521">
        <v>1996</v>
      </c>
    </row>
    <row r="143" spans="1:6" ht="15.75">
      <c r="A143" s="522" t="s">
        <v>281</v>
      </c>
      <c r="B143" s="520">
        <v>3202</v>
      </c>
      <c r="C143" s="523" t="s">
        <v>283</v>
      </c>
      <c r="D143" s="520">
        <v>33</v>
      </c>
      <c r="E143" s="521">
        <v>2000</v>
      </c>
    </row>
    <row r="144" spans="1:6" ht="15.75">
      <c r="A144" s="522" t="s">
        <v>321</v>
      </c>
      <c r="B144" s="520">
        <v>3901</v>
      </c>
      <c r="C144" s="523" t="s">
        <v>322</v>
      </c>
      <c r="D144" s="520">
        <v>36</v>
      </c>
      <c r="E144" s="521">
        <v>2000</v>
      </c>
    </row>
    <row r="145" spans="1:5" ht="15.75">
      <c r="A145" s="522" t="s">
        <v>345</v>
      </c>
      <c r="B145" s="520">
        <v>4405</v>
      </c>
      <c r="C145" s="523" t="s">
        <v>350</v>
      </c>
      <c r="D145" s="520">
        <v>35</v>
      </c>
      <c r="E145" s="521">
        <v>2001</v>
      </c>
    </row>
    <row r="146" spans="1:5" ht="15.75">
      <c r="A146" s="522" t="s">
        <v>192</v>
      </c>
      <c r="B146" s="520">
        <v>2104</v>
      </c>
      <c r="C146" s="523" t="s">
        <v>196</v>
      </c>
      <c r="D146" s="520">
        <v>31</v>
      </c>
      <c r="E146" s="521">
        <v>2003</v>
      </c>
    </row>
    <row r="147" spans="1:5" ht="15.75">
      <c r="A147" s="517" t="s">
        <v>333</v>
      </c>
      <c r="B147" s="518">
        <v>4203</v>
      </c>
      <c r="C147" s="519" t="s">
        <v>336</v>
      </c>
      <c r="D147" s="520">
        <v>36</v>
      </c>
      <c r="E147" s="521">
        <v>2003</v>
      </c>
    </row>
    <row r="148" spans="1:5" ht="15.75">
      <c r="A148" s="522" t="s">
        <v>333</v>
      </c>
      <c r="B148" s="520">
        <v>4204</v>
      </c>
      <c r="C148" s="523" t="s">
        <v>337</v>
      </c>
      <c r="D148" s="520">
        <v>33</v>
      </c>
      <c r="E148" s="521">
        <v>2003</v>
      </c>
    </row>
    <row r="149" spans="1:5" ht="15.75">
      <c r="A149" s="522" t="s">
        <v>260</v>
      </c>
      <c r="B149" s="520">
        <v>2803</v>
      </c>
      <c r="C149" s="523" t="s">
        <v>264</v>
      </c>
      <c r="D149" s="801">
        <v>37</v>
      </c>
      <c r="E149" s="521">
        <v>2005</v>
      </c>
    </row>
    <row r="150" spans="1:5" ht="15.75">
      <c r="A150" s="522" t="s">
        <v>63</v>
      </c>
      <c r="B150" s="520" t="s">
        <v>519</v>
      </c>
      <c r="C150" s="523" t="s">
        <v>65</v>
      </c>
      <c r="D150" s="520">
        <v>33</v>
      </c>
      <c r="E150" s="521">
        <v>2007</v>
      </c>
    </row>
    <row r="151" spans="1:5" ht="15.75">
      <c r="A151" s="517" t="s">
        <v>22</v>
      </c>
      <c r="B151" s="518" t="s">
        <v>25</v>
      </c>
      <c r="C151" s="519" t="s">
        <v>26</v>
      </c>
      <c r="D151" s="520">
        <v>37</v>
      </c>
      <c r="E151" s="521">
        <v>2008</v>
      </c>
    </row>
    <row r="152" spans="1:5" ht="15.75">
      <c r="A152" s="522" t="s">
        <v>281</v>
      </c>
      <c r="B152" s="520">
        <v>3201</v>
      </c>
      <c r="C152" s="523" t="s">
        <v>282</v>
      </c>
      <c r="D152" s="520">
        <v>33</v>
      </c>
      <c r="E152" s="521">
        <v>2008</v>
      </c>
    </row>
    <row r="153" spans="1:5" ht="15.75">
      <c r="A153" s="517" t="s">
        <v>307</v>
      </c>
      <c r="B153" s="518">
        <v>3703</v>
      </c>
      <c r="C153" s="519" t="s">
        <v>311</v>
      </c>
      <c r="D153" s="520">
        <v>36</v>
      </c>
      <c r="E153" s="521">
        <v>2008</v>
      </c>
    </row>
    <row r="154" spans="1:5" ht="15.75">
      <c r="A154" s="522" t="s">
        <v>117</v>
      </c>
      <c r="B154" s="520">
        <v>1004</v>
      </c>
      <c r="C154" s="523" t="s">
        <v>492</v>
      </c>
      <c r="D154" s="520">
        <v>36</v>
      </c>
      <c r="E154" s="521">
        <v>2009</v>
      </c>
    </row>
    <row r="155" spans="1:5" ht="15.75">
      <c r="A155" s="517" t="s">
        <v>185</v>
      </c>
      <c r="B155" s="526">
        <v>2002</v>
      </c>
      <c r="C155" s="527" t="s">
        <v>189</v>
      </c>
      <c r="D155" s="526">
        <v>33</v>
      </c>
      <c r="E155" s="528">
        <v>2009</v>
      </c>
    </row>
    <row r="156" spans="1:5" ht="15.75">
      <c r="A156" s="522" t="s">
        <v>281</v>
      </c>
      <c r="B156" s="520">
        <v>3203</v>
      </c>
      <c r="C156" s="523" t="s">
        <v>284</v>
      </c>
      <c r="D156" s="520">
        <v>36</v>
      </c>
      <c r="E156" s="521">
        <v>2009</v>
      </c>
    </row>
    <row r="157" spans="1:5" ht="15.75">
      <c r="A157" s="522" t="s">
        <v>297</v>
      </c>
      <c r="B157" s="520">
        <v>3404</v>
      </c>
      <c r="C157" s="523" t="s">
        <v>301</v>
      </c>
      <c r="D157" s="520">
        <v>31</v>
      </c>
      <c r="E157" s="521">
        <v>2009</v>
      </c>
    </row>
    <row r="158" spans="1:5" ht="15.75">
      <c r="A158" s="517" t="s">
        <v>527</v>
      </c>
      <c r="B158" s="518">
        <v>4103</v>
      </c>
      <c r="C158" s="519" t="s">
        <v>330</v>
      </c>
      <c r="D158" s="520">
        <v>33</v>
      </c>
      <c r="E158" s="521">
        <v>2009</v>
      </c>
    </row>
    <row r="159" spans="1:5" ht="15.75">
      <c r="A159" s="522" t="s">
        <v>345</v>
      </c>
      <c r="B159" s="520">
        <v>4403</v>
      </c>
      <c r="C159" s="523" t="s">
        <v>348</v>
      </c>
      <c r="D159" s="520">
        <v>33</v>
      </c>
      <c r="E159" s="521">
        <v>2009</v>
      </c>
    </row>
    <row r="160" spans="1:5" ht="15.75">
      <c r="A160" s="522" t="s">
        <v>281</v>
      </c>
      <c r="B160" s="520">
        <v>3204</v>
      </c>
      <c r="C160" s="523" t="s">
        <v>285</v>
      </c>
      <c r="D160" s="520">
        <v>33</v>
      </c>
      <c r="E160" s="521">
        <v>2010</v>
      </c>
    </row>
    <row r="161" spans="1:6" ht="15.75">
      <c r="A161" s="522" t="s">
        <v>345</v>
      </c>
      <c r="B161" s="520">
        <v>4401</v>
      </c>
      <c r="C161" s="523" t="s">
        <v>346</v>
      </c>
      <c r="D161" s="520">
        <v>37</v>
      </c>
      <c r="E161" s="521">
        <v>2010</v>
      </c>
    </row>
    <row r="162" spans="1:6" ht="15.75">
      <c r="A162" s="517" t="s">
        <v>281</v>
      </c>
      <c r="B162" s="518">
        <v>3205</v>
      </c>
      <c r="C162" s="519" t="s">
        <v>286</v>
      </c>
      <c r="D162" s="518">
        <v>36</v>
      </c>
      <c r="E162" s="524">
        <v>2011</v>
      </c>
    </row>
    <row r="163" spans="1:6" ht="15.75">
      <c r="A163" s="522" t="s">
        <v>52</v>
      </c>
      <c r="B163" s="520" t="s">
        <v>53</v>
      </c>
      <c r="C163" s="523" t="s">
        <v>54</v>
      </c>
      <c r="D163" s="520">
        <v>37</v>
      </c>
      <c r="E163" s="521">
        <v>2012</v>
      </c>
    </row>
    <row r="164" spans="1:6" ht="15.75">
      <c r="A164" s="517" t="s">
        <v>52</v>
      </c>
      <c r="B164" s="518" t="s">
        <v>55</v>
      </c>
      <c r="C164" s="519" t="s">
        <v>56</v>
      </c>
      <c r="D164" s="520">
        <v>37</v>
      </c>
      <c r="E164" s="521">
        <v>2012</v>
      </c>
    </row>
    <row r="165" spans="1:6" ht="15.75">
      <c r="A165" s="71" t="s">
        <v>117</v>
      </c>
      <c r="B165" s="24">
        <v>1002</v>
      </c>
      <c r="C165" s="73" t="s">
        <v>119</v>
      </c>
      <c r="D165" s="801">
        <v>36</v>
      </c>
      <c r="E165" s="390">
        <v>2012</v>
      </c>
    </row>
    <row r="166" spans="1:6" ht="15.75">
      <c r="A166" s="522" t="s">
        <v>281</v>
      </c>
      <c r="B166" s="520">
        <v>3206</v>
      </c>
      <c r="C166" s="523" t="s">
        <v>287</v>
      </c>
      <c r="D166" s="520">
        <v>36</v>
      </c>
      <c r="E166" s="521">
        <v>2013</v>
      </c>
    </row>
    <row r="167" spans="1:6" ht="15.75">
      <c r="A167" s="522" t="s">
        <v>345</v>
      </c>
      <c r="B167" s="520">
        <v>4404</v>
      </c>
      <c r="C167" s="523" t="s">
        <v>349</v>
      </c>
      <c r="D167" s="520">
        <v>37</v>
      </c>
      <c r="E167" s="521">
        <v>2014</v>
      </c>
    </row>
    <row r="168" spans="1:6" ht="15.75">
      <c r="A168" s="517" t="s">
        <v>276</v>
      </c>
      <c r="B168" s="518">
        <v>3102</v>
      </c>
      <c r="C168" s="519" t="s">
        <v>277</v>
      </c>
      <c r="D168" s="520">
        <v>31</v>
      </c>
      <c r="E168" s="521">
        <v>2015</v>
      </c>
    </row>
    <row r="169" spans="1:6" ht="15.75">
      <c r="A169" s="517" t="s">
        <v>345</v>
      </c>
      <c r="B169" s="518">
        <v>4402</v>
      </c>
      <c r="C169" s="519" t="s">
        <v>347</v>
      </c>
      <c r="D169" s="520">
        <v>31</v>
      </c>
      <c r="E169" s="521">
        <v>2015</v>
      </c>
    </row>
    <row r="170" spans="1:6" ht="15.75">
      <c r="A170" s="517" t="s">
        <v>192</v>
      </c>
      <c r="B170" s="518">
        <v>2109</v>
      </c>
      <c r="C170" s="519" t="s">
        <v>201</v>
      </c>
      <c r="D170" s="518">
        <v>31</v>
      </c>
      <c r="E170" s="524">
        <v>2016</v>
      </c>
    </row>
    <row r="171" spans="1:6" ht="15.75">
      <c r="A171" s="517" t="s">
        <v>52</v>
      </c>
      <c r="B171" s="518" t="s">
        <v>61</v>
      </c>
      <c r="C171" s="519" t="s">
        <v>62</v>
      </c>
      <c r="D171" s="520">
        <v>33</v>
      </c>
      <c r="E171" s="521">
        <v>2017</v>
      </c>
    </row>
    <row r="172" spans="1:6" ht="15.75">
      <c r="A172" s="522" t="s">
        <v>123</v>
      </c>
      <c r="B172" s="520">
        <v>1104</v>
      </c>
      <c r="C172" s="523" t="s">
        <v>127</v>
      </c>
      <c r="D172" s="520">
        <v>31</v>
      </c>
      <c r="E172" s="521">
        <v>2017</v>
      </c>
    </row>
    <row r="173" spans="1:6" ht="15.75">
      <c r="A173" s="522" t="s">
        <v>192</v>
      </c>
      <c r="B173" s="520">
        <v>2105</v>
      </c>
      <c r="C173" s="523" t="s">
        <v>197</v>
      </c>
      <c r="D173" s="520">
        <v>33</v>
      </c>
      <c r="E173" s="521"/>
    </row>
    <row r="174" spans="1:6" ht="15.75">
      <c r="A174" s="517" t="s">
        <v>244</v>
      </c>
      <c r="B174" s="518">
        <v>2506</v>
      </c>
      <c r="C174" s="519" t="s">
        <v>250</v>
      </c>
      <c r="D174" s="520">
        <v>32</v>
      </c>
      <c r="E174" s="521"/>
      <c r="F174" s="435"/>
    </row>
    <row r="175" spans="1:6" ht="15.75">
      <c r="A175" s="71" t="s">
        <v>229</v>
      </c>
      <c r="B175" s="24">
        <v>2305</v>
      </c>
      <c r="C175" s="73" t="s">
        <v>230</v>
      </c>
      <c r="D175" s="38">
        <v>42</v>
      </c>
      <c r="E175" s="390">
        <v>1961</v>
      </c>
    </row>
    <row r="176" spans="1:6" ht="15.75">
      <c r="A176" s="152" t="s">
        <v>224</v>
      </c>
      <c r="B176" s="38">
        <v>2304</v>
      </c>
      <c r="C176" s="43" t="s">
        <v>228</v>
      </c>
      <c r="D176" s="38">
        <v>42</v>
      </c>
      <c r="E176" s="390">
        <v>1963</v>
      </c>
    </row>
    <row r="177" spans="1:5" ht="15.75">
      <c r="A177" s="71" t="s">
        <v>315</v>
      </c>
      <c r="B177" s="24">
        <v>3801</v>
      </c>
      <c r="C177" s="73" t="s">
        <v>316</v>
      </c>
      <c r="D177" s="38">
        <v>42</v>
      </c>
      <c r="E177" s="390">
        <v>1964</v>
      </c>
    </row>
    <row r="178" spans="1:5" ht="15.75">
      <c r="A178" s="71" t="s">
        <v>137</v>
      </c>
      <c r="B178" s="38">
        <v>1403</v>
      </c>
      <c r="C178" s="43" t="s">
        <v>495</v>
      </c>
      <c r="D178" s="38">
        <v>42</v>
      </c>
      <c r="E178" s="390">
        <v>1968</v>
      </c>
    </row>
    <row r="179" spans="1:5" ht="15.75">
      <c r="A179" s="152" t="s">
        <v>192</v>
      </c>
      <c r="B179" s="38">
        <v>2110</v>
      </c>
      <c r="C179" s="43" t="s">
        <v>202</v>
      </c>
      <c r="D179" s="38">
        <v>42</v>
      </c>
      <c r="E179" s="390">
        <v>1969</v>
      </c>
    </row>
    <row r="180" spans="1:5" ht="15.75">
      <c r="A180" s="71" t="s">
        <v>137</v>
      </c>
      <c r="B180" s="24">
        <v>1404</v>
      </c>
      <c r="C180" s="73" t="s">
        <v>141</v>
      </c>
      <c r="D180" s="24">
        <v>41</v>
      </c>
      <c r="E180" s="390">
        <v>1972</v>
      </c>
    </row>
    <row r="181" spans="1:5" ht="15.75">
      <c r="A181" s="152" t="s">
        <v>82</v>
      </c>
      <c r="B181" s="38" t="s">
        <v>523</v>
      </c>
      <c r="C181" s="43" t="s">
        <v>84</v>
      </c>
      <c r="D181" s="38">
        <v>42</v>
      </c>
      <c r="E181" s="390">
        <v>1980</v>
      </c>
    </row>
    <row r="182" spans="1:5" ht="15.75">
      <c r="A182" s="152" t="s">
        <v>333</v>
      </c>
      <c r="B182" s="38">
        <v>4207</v>
      </c>
      <c r="C182" s="43" t="s">
        <v>340</v>
      </c>
      <c r="D182" s="38">
        <v>42</v>
      </c>
      <c r="E182" s="390">
        <v>1980</v>
      </c>
    </row>
    <row r="183" spans="1:5" ht="15.75">
      <c r="A183" s="152" t="s">
        <v>244</v>
      </c>
      <c r="B183" s="38">
        <v>2502</v>
      </c>
      <c r="C183" s="43" t="s">
        <v>246</v>
      </c>
      <c r="D183" s="38">
        <v>43</v>
      </c>
      <c r="E183" s="390">
        <v>1987</v>
      </c>
    </row>
    <row r="184" spans="1:5" ht="15.75">
      <c r="A184" s="152" t="s">
        <v>142</v>
      </c>
      <c r="B184" s="38">
        <v>1504</v>
      </c>
      <c r="C184" s="43" t="s">
        <v>147</v>
      </c>
      <c r="D184" s="38">
        <v>42</v>
      </c>
      <c r="E184" s="390">
        <v>1995</v>
      </c>
    </row>
    <row r="185" spans="1:5" ht="15.75">
      <c r="A185" s="152" t="s">
        <v>527</v>
      </c>
      <c r="B185" s="36">
        <v>4101</v>
      </c>
      <c r="C185" s="43" t="s">
        <v>327</v>
      </c>
      <c r="D185" s="38">
        <v>42</v>
      </c>
      <c r="E185" s="390">
        <v>1999</v>
      </c>
    </row>
    <row r="186" spans="1:5" ht="15.75">
      <c r="A186" s="152" t="s">
        <v>167</v>
      </c>
      <c r="B186" s="38">
        <v>1805</v>
      </c>
      <c r="C186" s="43" t="s">
        <v>173</v>
      </c>
      <c r="D186" s="38">
        <v>42</v>
      </c>
      <c r="E186" s="390">
        <v>2001</v>
      </c>
    </row>
    <row r="187" spans="1:5" ht="15.75">
      <c r="A187" s="71" t="s">
        <v>30</v>
      </c>
      <c r="B187" s="24" t="s">
        <v>40</v>
      </c>
      <c r="C187" s="293" t="s">
        <v>41</v>
      </c>
      <c r="D187" s="290">
        <v>41</v>
      </c>
      <c r="E187" s="531">
        <v>2003</v>
      </c>
    </row>
    <row r="188" spans="1:5" ht="15.75">
      <c r="A188" s="152" t="s">
        <v>333</v>
      </c>
      <c r="B188" s="38">
        <v>4205</v>
      </c>
      <c r="C188" s="43" t="s">
        <v>338</v>
      </c>
      <c r="D188" s="38">
        <v>42</v>
      </c>
      <c r="E188" s="390">
        <v>2006</v>
      </c>
    </row>
    <row r="189" spans="1:5" ht="15.75">
      <c r="A189" s="152" t="s">
        <v>333</v>
      </c>
      <c r="B189" s="38">
        <v>4206</v>
      </c>
      <c r="C189" s="43" t="s">
        <v>339</v>
      </c>
      <c r="D189" s="38">
        <v>42</v>
      </c>
      <c r="E189" s="390">
        <v>2006</v>
      </c>
    </row>
    <row r="190" spans="1:5" ht="15.75">
      <c r="A190" s="152" t="s">
        <v>75</v>
      </c>
      <c r="B190" s="38" t="s">
        <v>80</v>
      </c>
      <c r="C190" s="43" t="s">
        <v>81</v>
      </c>
      <c r="D190" s="38">
        <v>42</v>
      </c>
      <c r="E190" s="390">
        <v>2007</v>
      </c>
    </row>
    <row r="191" spans="1:5" ht="15.75">
      <c r="A191" s="71" t="s">
        <v>214</v>
      </c>
      <c r="B191" s="38">
        <v>2209</v>
      </c>
      <c r="C191" s="43" t="s">
        <v>223</v>
      </c>
      <c r="D191" s="38">
        <v>42</v>
      </c>
      <c r="E191" s="390">
        <v>2007</v>
      </c>
    </row>
    <row r="192" spans="1:5" ht="15.75">
      <c r="A192" s="152" t="s">
        <v>297</v>
      </c>
      <c r="B192" s="38">
        <v>3402</v>
      </c>
      <c r="C192" s="43" t="s">
        <v>299</v>
      </c>
      <c r="D192" s="38">
        <v>41</v>
      </c>
      <c r="E192" s="390">
        <v>2007</v>
      </c>
    </row>
    <row r="193" spans="1:5" ht="15.75">
      <c r="A193" s="71" t="s">
        <v>333</v>
      </c>
      <c r="B193" s="24">
        <v>4208</v>
      </c>
      <c r="C193" s="73" t="s">
        <v>341</v>
      </c>
      <c r="D193" s="38">
        <v>42</v>
      </c>
      <c r="E193" s="390">
        <v>2009</v>
      </c>
    </row>
    <row r="194" spans="1:5" ht="15.75">
      <c r="A194" s="152" t="s">
        <v>233</v>
      </c>
      <c r="B194" s="38">
        <v>2407</v>
      </c>
      <c r="C194" s="43" t="s">
        <v>240</v>
      </c>
      <c r="D194" s="38">
        <v>41</v>
      </c>
      <c r="E194" s="390">
        <v>2011</v>
      </c>
    </row>
    <row r="195" spans="1:5" ht="15.75">
      <c r="A195" s="152" t="s">
        <v>281</v>
      </c>
      <c r="B195" s="38">
        <v>3208</v>
      </c>
      <c r="C195" s="43" t="s">
        <v>289</v>
      </c>
      <c r="D195" s="38">
        <v>42</v>
      </c>
      <c r="E195" s="390">
        <v>2011</v>
      </c>
    </row>
    <row r="196" spans="1:5" ht="15.75">
      <c r="A196" s="152" t="s">
        <v>281</v>
      </c>
      <c r="B196" s="38">
        <v>3209</v>
      </c>
      <c r="C196" s="43" t="s">
        <v>290</v>
      </c>
      <c r="D196" s="38">
        <v>42</v>
      </c>
      <c r="E196" s="390">
        <v>2011</v>
      </c>
    </row>
    <row r="197" spans="1:5" ht="15.75">
      <c r="A197" s="152" t="s">
        <v>244</v>
      </c>
      <c r="B197" s="38">
        <v>2505</v>
      </c>
      <c r="C197" s="43" t="s">
        <v>249</v>
      </c>
      <c r="D197" s="38">
        <v>41</v>
      </c>
      <c r="E197" s="390">
        <v>2013</v>
      </c>
    </row>
    <row r="198" spans="1:5" ht="15.75">
      <c r="A198" s="152" t="s">
        <v>192</v>
      </c>
      <c r="B198" s="38">
        <v>2112</v>
      </c>
      <c r="C198" s="43" t="s">
        <v>204</v>
      </c>
      <c r="D198" s="38">
        <v>41</v>
      </c>
      <c r="E198" s="390">
        <v>2014</v>
      </c>
    </row>
    <row r="199" spans="1:5" ht="15.75">
      <c r="A199" s="71" t="s">
        <v>207</v>
      </c>
      <c r="B199" s="24">
        <v>2118</v>
      </c>
      <c r="C199" s="73" t="s">
        <v>509</v>
      </c>
      <c r="D199" s="38">
        <v>42</v>
      </c>
      <c r="E199" s="390">
        <v>2014</v>
      </c>
    </row>
    <row r="200" spans="1:5" ht="15.75">
      <c r="A200" s="152" t="s">
        <v>233</v>
      </c>
      <c r="B200" s="36">
        <v>2406</v>
      </c>
      <c r="C200" s="43" t="s">
        <v>239</v>
      </c>
      <c r="D200" s="38">
        <v>41</v>
      </c>
      <c r="E200" s="390">
        <v>2014</v>
      </c>
    </row>
    <row r="201" spans="1:5" ht="15.75">
      <c r="A201" s="152" t="s">
        <v>241</v>
      </c>
      <c r="B201" s="38">
        <v>2408</v>
      </c>
      <c r="C201" s="43" t="s">
        <v>242</v>
      </c>
      <c r="D201" s="38">
        <v>41</v>
      </c>
      <c r="E201" s="390">
        <v>2014</v>
      </c>
    </row>
    <row r="202" spans="1:5" ht="15.75">
      <c r="A202" s="152" t="s">
        <v>30</v>
      </c>
      <c r="B202" s="36" t="s">
        <v>42</v>
      </c>
      <c r="C202" s="43" t="s">
        <v>43</v>
      </c>
      <c r="D202" s="38">
        <v>42</v>
      </c>
      <c r="E202" s="390">
        <v>2015</v>
      </c>
    </row>
    <row r="203" spans="1:5" ht="15.75">
      <c r="A203" s="152" t="s">
        <v>207</v>
      </c>
      <c r="B203" s="38">
        <v>2115</v>
      </c>
      <c r="C203" s="43" t="s">
        <v>208</v>
      </c>
      <c r="D203" s="38">
        <v>42</v>
      </c>
      <c r="E203" s="390">
        <v>2015</v>
      </c>
    </row>
    <row r="204" spans="1:5" ht="15.75">
      <c r="A204" s="152" t="s">
        <v>207</v>
      </c>
      <c r="B204" s="38">
        <v>2119</v>
      </c>
      <c r="C204" s="43" t="s">
        <v>212</v>
      </c>
      <c r="D204" s="38">
        <v>42</v>
      </c>
      <c r="E204" s="390">
        <v>2015</v>
      </c>
    </row>
    <row r="205" spans="1:5" ht="15.75">
      <c r="A205" s="152" t="s">
        <v>85</v>
      </c>
      <c r="B205" s="38" t="s">
        <v>106</v>
      </c>
      <c r="C205" s="43" t="s">
        <v>488</v>
      </c>
      <c r="D205" s="38">
        <v>42</v>
      </c>
      <c r="E205" s="390">
        <v>2016</v>
      </c>
    </row>
    <row r="206" spans="1:5" ht="15.75">
      <c r="A206" s="152" t="s">
        <v>192</v>
      </c>
      <c r="B206" s="38">
        <v>2114</v>
      </c>
      <c r="C206" s="43" t="s">
        <v>206</v>
      </c>
      <c r="D206" s="38">
        <v>41</v>
      </c>
      <c r="E206" s="390">
        <v>2016</v>
      </c>
    </row>
    <row r="207" spans="1:5" ht="15.75">
      <c r="A207" s="152" t="s">
        <v>244</v>
      </c>
      <c r="B207" s="38">
        <v>2508</v>
      </c>
      <c r="C207" s="43" t="s">
        <v>252</v>
      </c>
      <c r="D207" s="38">
        <v>42</v>
      </c>
      <c r="E207" s="390">
        <v>2016</v>
      </c>
    </row>
    <row r="208" spans="1:5" ht="15.75">
      <c r="A208" s="71" t="s">
        <v>278</v>
      </c>
      <c r="B208" s="24">
        <v>3103</v>
      </c>
      <c r="C208" s="73" t="s">
        <v>279</v>
      </c>
      <c r="D208" s="38">
        <v>41</v>
      </c>
      <c r="E208" s="390">
        <v>2016</v>
      </c>
    </row>
    <row r="209" spans="1:6" ht="15.75">
      <c r="A209" s="152" t="s">
        <v>352</v>
      </c>
      <c r="B209" s="38">
        <v>4407</v>
      </c>
      <c r="C209" s="43" t="s">
        <v>353</v>
      </c>
      <c r="D209" s="38">
        <v>42</v>
      </c>
      <c r="E209" s="390">
        <v>2016</v>
      </c>
    </row>
    <row r="210" spans="1:6" ht="15.75">
      <c r="A210" s="35" t="s">
        <v>163</v>
      </c>
      <c r="B210" s="36">
        <v>1703</v>
      </c>
      <c r="C210" s="43" t="s">
        <v>166</v>
      </c>
      <c r="D210" s="38">
        <v>42</v>
      </c>
      <c r="E210" s="390">
        <v>2018</v>
      </c>
    </row>
    <row r="211" spans="1:6" ht="15.75">
      <c r="A211" s="71" t="s">
        <v>241</v>
      </c>
      <c r="B211" s="290">
        <v>2409</v>
      </c>
      <c r="C211" s="293" t="s">
        <v>243</v>
      </c>
      <c r="D211" s="290">
        <v>42</v>
      </c>
      <c r="E211" s="398"/>
    </row>
    <row r="212" spans="1:6" ht="15.75">
      <c r="A212" s="522" t="s">
        <v>155</v>
      </c>
      <c r="B212" s="520">
        <v>1603</v>
      </c>
      <c r="C212" s="523" t="s">
        <v>499</v>
      </c>
      <c r="D212" s="520">
        <v>52</v>
      </c>
      <c r="E212" s="521">
        <v>1969</v>
      </c>
    </row>
    <row r="213" spans="1:6" ht="15.75">
      <c r="A213" s="530" t="s">
        <v>155</v>
      </c>
      <c r="B213" s="529">
        <v>1602</v>
      </c>
      <c r="C213" s="523" t="s">
        <v>498</v>
      </c>
      <c r="D213" s="520">
        <v>52</v>
      </c>
      <c r="E213" s="521">
        <v>1986</v>
      </c>
    </row>
    <row r="214" spans="1:6" ht="15.75">
      <c r="A214" s="522" t="s">
        <v>82</v>
      </c>
      <c r="B214" s="529" t="s">
        <v>100</v>
      </c>
      <c r="C214" s="523" t="s">
        <v>101</v>
      </c>
      <c r="D214" s="520">
        <v>54</v>
      </c>
      <c r="E214" s="521">
        <v>1993</v>
      </c>
    </row>
    <row r="215" spans="1:6" ht="15.75">
      <c r="A215" s="522" t="s">
        <v>176</v>
      </c>
      <c r="B215" s="529">
        <v>1907</v>
      </c>
      <c r="C215" s="523" t="s">
        <v>508</v>
      </c>
      <c r="D215" s="520">
        <v>54</v>
      </c>
      <c r="E215" s="521">
        <v>1993</v>
      </c>
    </row>
    <row r="216" spans="1:6" ht="15.75">
      <c r="A216" s="522" t="s">
        <v>192</v>
      </c>
      <c r="B216" s="520">
        <v>2108</v>
      </c>
      <c r="C216" s="523" t="s">
        <v>200</v>
      </c>
      <c r="D216" s="520">
        <v>54</v>
      </c>
      <c r="E216" s="521">
        <v>1993</v>
      </c>
    </row>
    <row r="217" spans="1:6" ht="15.75">
      <c r="A217" s="522" t="s">
        <v>281</v>
      </c>
      <c r="B217" s="520">
        <v>3210</v>
      </c>
      <c r="C217" s="523" t="s">
        <v>291</v>
      </c>
      <c r="D217" s="520">
        <v>54</v>
      </c>
      <c r="E217" s="521">
        <v>1993</v>
      </c>
    </row>
    <row r="218" spans="1:6" ht="15.75">
      <c r="A218" s="522" t="s">
        <v>155</v>
      </c>
      <c r="B218" s="529">
        <v>1604</v>
      </c>
      <c r="C218" s="523" t="s">
        <v>500</v>
      </c>
      <c r="D218" s="520">
        <v>52</v>
      </c>
      <c r="E218" s="521">
        <v>2000</v>
      </c>
    </row>
    <row r="219" spans="1:6" ht="15.75">
      <c r="A219" s="522" t="s">
        <v>176</v>
      </c>
      <c r="B219" s="520">
        <v>1901</v>
      </c>
      <c r="C219" s="523" t="s">
        <v>177</v>
      </c>
      <c r="D219" s="520">
        <v>53</v>
      </c>
      <c r="E219" s="521">
        <v>2002</v>
      </c>
    </row>
    <row r="220" spans="1:6" ht="18" customHeight="1">
      <c r="A220" s="522" t="s">
        <v>214</v>
      </c>
      <c r="B220" s="520">
        <v>2204</v>
      </c>
      <c r="C220" s="523" t="s">
        <v>218</v>
      </c>
      <c r="D220" s="520">
        <v>53</v>
      </c>
      <c r="E220" s="521">
        <v>2004</v>
      </c>
      <c r="F220" s="435"/>
    </row>
    <row r="221" spans="1:6" ht="15.75">
      <c r="A221" s="517" t="s">
        <v>30</v>
      </c>
      <c r="B221" s="518" t="s">
        <v>517</v>
      </c>
      <c r="C221" s="519" t="s">
        <v>32</v>
      </c>
      <c r="D221" s="518">
        <v>51</v>
      </c>
      <c r="E221" s="521">
        <v>2005</v>
      </c>
    </row>
    <row r="222" spans="1:6" ht="15.75">
      <c r="A222" s="517" t="s">
        <v>142</v>
      </c>
      <c r="B222" s="518">
        <v>1506</v>
      </c>
      <c r="C222" s="519" t="s">
        <v>149</v>
      </c>
      <c r="D222" s="520">
        <v>51</v>
      </c>
      <c r="E222" s="521">
        <v>2006</v>
      </c>
    </row>
    <row r="223" spans="1:6" ht="15.75">
      <c r="A223" s="522" t="s">
        <v>265</v>
      </c>
      <c r="B223" s="520">
        <v>2902</v>
      </c>
      <c r="C223" s="534" t="s">
        <v>267</v>
      </c>
      <c r="D223" s="520">
        <v>51</v>
      </c>
      <c r="E223" s="521">
        <v>2012</v>
      </c>
    </row>
    <row r="224" spans="1:6" ht="15.75">
      <c r="A224" s="522" t="s">
        <v>265</v>
      </c>
      <c r="B224" s="520">
        <v>2903</v>
      </c>
      <c r="C224" s="523" t="s">
        <v>268</v>
      </c>
      <c r="D224" s="520">
        <v>52</v>
      </c>
      <c r="E224" s="521">
        <v>2012</v>
      </c>
    </row>
    <row r="225" spans="1:5" ht="15.75">
      <c r="A225" s="522" t="s">
        <v>265</v>
      </c>
      <c r="B225" s="520">
        <v>2904</v>
      </c>
      <c r="C225" s="523" t="s">
        <v>269</v>
      </c>
      <c r="D225" s="520">
        <v>51</v>
      </c>
      <c r="E225" s="521">
        <v>2012</v>
      </c>
    </row>
    <row r="226" spans="1:5" ht="15.75">
      <c r="A226" s="517" t="s">
        <v>30</v>
      </c>
      <c r="B226" s="518" t="s">
        <v>518</v>
      </c>
      <c r="C226" s="519" t="s">
        <v>483</v>
      </c>
      <c r="D226" s="520">
        <v>51</v>
      </c>
      <c r="E226" s="521">
        <v>2014</v>
      </c>
    </row>
    <row r="227" spans="1:5" ht="15.75">
      <c r="A227" s="530" t="s">
        <v>345</v>
      </c>
      <c r="B227" s="529">
        <v>4406</v>
      </c>
      <c r="C227" s="523" t="s">
        <v>512</v>
      </c>
      <c r="D227" s="520">
        <v>52</v>
      </c>
      <c r="E227" s="521">
        <v>2015</v>
      </c>
    </row>
    <row r="228" spans="1:5" ht="15.75">
      <c r="A228" s="522" t="s">
        <v>356</v>
      </c>
      <c r="B228" s="529">
        <v>4504</v>
      </c>
      <c r="C228" s="523" t="s">
        <v>360</v>
      </c>
      <c r="D228" s="520">
        <v>52</v>
      </c>
      <c r="E228" s="521">
        <v>2015</v>
      </c>
    </row>
    <row r="229" spans="1:5" ht="15.75">
      <c r="A229" s="522" t="s">
        <v>30</v>
      </c>
      <c r="B229" s="520" t="s">
        <v>49</v>
      </c>
      <c r="C229" s="523" t="s">
        <v>486</v>
      </c>
      <c r="D229" s="520">
        <v>51</v>
      </c>
      <c r="E229" s="521">
        <v>2016</v>
      </c>
    </row>
    <row r="230" spans="1:5" ht="15.75">
      <c r="A230" s="522" t="s">
        <v>63</v>
      </c>
      <c r="B230" s="520" t="s">
        <v>72</v>
      </c>
      <c r="C230" s="523" t="s">
        <v>73</v>
      </c>
      <c r="D230" s="520">
        <v>51</v>
      </c>
      <c r="E230" s="521">
        <v>2016</v>
      </c>
    </row>
    <row r="231" spans="1:5" ht="15.75">
      <c r="A231" s="152" t="s">
        <v>142</v>
      </c>
      <c r="B231" s="38">
        <v>1505</v>
      </c>
      <c r="C231" s="43" t="s">
        <v>148</v>
      </c>
      <c r="D231" s="38">
        <v>61</v>
      </c>
      <c r="E231" s="390">
        <v>2000</v>
      </c>
    </row>
    <row r="232" spans="1:5" ht="15.75">
      <c r="A232" s="71" t="s">
        <v>233</v>
      </c>
      <c r="B232" s="38">
        <v>2403</v>
      </c>
      <c r="C232" s="43" t="s">
        <v>236</v>
      </c>
      <c r="D232" s="38">
        <v>63</v>
      </c>
      <c r="E232" s="390">
        <v>2001</v>
      </c>
    </row>
    <row r="233" spans="1:5" ht="15.75">
      <c r="A233" s="152" t="s">
        <v>244</v>
      </c>
      <c r="B233" s="38">
        <v>2507</v>
      </c>
      <c r="C233" s="43" t="s">
        <v>251</v>
      </c>
      <c r="D233" s="38">
        <v>63</v>
      </c>
      <c r="E233" s="390">
        <v>2001</v>
      </c>
    </row>
    <row r="234" spans="1:5" ht="15.75">
      <c r="A234" s="152" t="s">
        <v>244</v>
      </c>
      <c r="B234" s="332">
        <v>2504</v>
      </c>
      <c r="C234" s="43" t="s">
        <v>248</v>
      </c>
      <c r="D234" s="38">
        <v>62</v>
      </c>
      <c r="E234" s="390">
        <v>2004</v>
      </c>
    </row>
    <row r="235" spans="1:5" ht="15.75">
      <c r="A235" s="71" t="s">
        <v>142</v>
      </c>
      <c r="B235" s="290">
        <v>1507</v>
      </c>
      <c r="C235" s="293" t="s">
        <v>150</v>
      </c>
      <c r="D235" s="290">
        <v>63</v>
      </c>
      <c r="E235" s="398">
        <v>2006</v>
      </c>
    </row>
    <row r="236" spans="1:5" ht="15.75">
      <c r="A236" s="152" t="s">
        <v>155</v>
      </c>
      <c r="B236" s="38">
        <v>1606</v>
      </c>
      <c r="C236" s="43" t="s">
        <v>502</v>
      </c>
      <c r="D236" s="38">
        <v>63</v>
      </c>
      <c r="E236" s="390">
        <v>2006</v>
      </c>
    </row>
    <row r="237" spans="1:5" ht="15.75">
      <c r="A237" s="152" t="s">
        <v>85</v>
      </c>
      <c r="B237" s="332" t="s">
        <v>98</v>
      </c>
      <c r="C237" s="43" t="s">
        <v>487</v>
      </c>
      <c r="D237" s="38">
        <v>61</v>
      </c>
      <c r="E237" s="390">
        <v>2008</v>
      </c>
    </row>
    <row r="238" spans="1:5" ht="15.75">
      <c r="A238" s="152" t="s">
        <v>233</v>
      </c>
      <c r="B238" s="36">
        <v>2402</v>
      </c>
      <c r="C238" s="43" t="s">
        <v>235</v>
      </c>
      <c r="D238" s="38">
        <v>63</v>
      </c>
      <c r="E238" s="390">
        <v>2011</v>
      </c>
    </row>
    <row r="239" spans="1:5" ht="15.75">
      <c r="A239" s="71" t="s">
        <v>123</v>
      </c>
      <c r="B239" s="24">
        <v>1101</v>
      </c>
      <c r="C239" s="73" t="s">
        <v>124</v>
      </c>
      <c r="D239" s="38">
        <v>63</v>
      </c>
      <c r="E239" s="390">
        <v>2016</v>
      </c>
    </row>
    <row r="240" spans="1:5" ht="15.75">
      <c r="A240" s="152" t="s">
        <v>207</v>
      </c>
      <c r="B240" s="332">
        <v>2120</v>
      </c>
      <c r="C240" s="43" t="s">
        <v>213</v>
      </c>
      <c r="D240" s="38">
        <v>63</v>
      </c>
      <c r="E240" s="390">
        <v>2016</v>
      </c>
    </row>
    <row r="241" spans="1:6" ht="15.75">
      <c r="A241" s="71" t="s">
        <v>207</v>
      </c>
      <c r="B241" s="24">
        <v>2117</v>
      </c>
      <c r="C241" s="73" t="s">
        <v>210</v>
      </c>
      <c r="D241" s="38">
        <v>62</v>
      </c>
      <c r="E241" s="390">
        <v>2017</v>
      </c>
    </row>
    <row r="242" spans="1:6" ht="15.75">
      <c r="A242" s="71" t="s">
        <v>82</v>
      </c>
      <c r="B242" s="24" t="s">
        <v>94</v>
      </c>
      <c r="C242" s="73" t="s">
        <v>95</v>
      </c>
      <c r="D242" s="38">
        <v>62</v>
      </c>
      <c r="E242" s="390">
        <v>2018</v>
      </c>
    </row>
    <row r="243" spans="1:6" ht="15.75">
      <c r="A243" s="152" t="s">
        <v>244</v>
      </c>
      <c r="B243" s="38">
        <v>2509</v>
      </c>
      <c r="C243" s="43" t="s">
        <v>253</v>
      </c>
      <c r="D243" s="38">
        <v>63</v>
      </c>
      <c r="E243" s="390"/>
    </row>
    <row r="244" spans="1:6" ht="15.75">
      <c r="A244" s="152" t="s">
        <v>244</v>
      </c>
      <c r="B244" s="38">
        <v>2510</v>
      </c>
      <c r="C244" s="43" t="s">
        <v>254</v>
      </c>
      <c r="D244" s="38">
        <v>63</v>
      </c>
      <c r="E244" s="390"/>
      <c r="F244" s="435"/>
    </row>
    <row r="245" spans="1:6" ht="15.75">
      <c r="A245" s="517" t="s">
        <v>142</v>
      </c>
      <c r="B245" s="518">
        <v>1508</v>
      </c>
      <c r="C245" s="519" t="s">
        <v>151</v>
      </c>
      <c r="D245" s="518">
        <v>74</v>
      </c>
      <c r="E245" s="524">
        <v>1974</v>
      </c>
    </row>
    <row r="246" spans="1:6" ht="15.75">
      <c r="A246" s="522" t="s">
        <v>30</v>
      </c>
      <c r="B246" s="520" t="s">
        <v>47</v>
      </c>
      <c r="C246" s="523" t="s">
        <v>485</v>
      </c>
      <c r="D246" s="520">
        <v>71</v>
      </c>
      <c r="E246" s="521">
        <v>1992</v>
      </c>
    </row>
    <row r="247" spans="1:6" ht="15.75">
      <c r="A247" s="517" t="s">
        <v>192</v>
      </c>
      <c r="B247" s="518">
        <v>2102</v>
      </c>
      <c r="C247" s="519" t="s">
        <v>194</v>
      </c>
      <c r="D247" s="520">
        <v>73</v>
      </c>
      <c r="E247" s="521">
        <v>2012</v>
      </c>
      <c r="F247" s="435"/>
    </row>
    <row r="248" spans="1:6" ht="15.75">
      <c r="A248" s="522" t="s">
        <v>356</v>
      </c>
      <c r="B248" s="520">
        <v>4505</v>
      </c>
      <c r="C248" s="523" t="s">
        <v>361</v>
      </c>
      <c r="D248" s="520">
        <v>73</v>
      </c>
      <c r="E248" s="521">
        <v>2012</v>
      </c>
    </row>
    <row r="249" spans="1:6" ht="15.75">
      <c r="A249" s="530" t="s">
        <v>192</v>
      </c>
      <c r="B249" s="529">
        <v>2103</v>
      </c>
      <c r="C249" s="523" t="s">
        <v>195</v>
      </c>
      <c r="D249" s="520">
        <v>73</v>
      </c>
      <c r="E249" s="521">
        <v>2014</v>
      </c>
    </row>
    <row r="250" spans="1:6" ht="16.5" thickBot="1">
      <c r="A250" s="535" t="s">
        <v>192</v>
      </c>
      <c r="B250" s="536">
        <v>2101</v>
      </c>
      <c r="C250" s="537" t="s">
        <v>193</v>
      </c>
      <c r="D250" s="536">
        <v>71</v>
      </c>
      <c r="E250" s="538"/>
    </row>
    <row r="254" spans="1:6" ht="15.75">
      <c r="A254" s="360"/>
      <c r="B254" s="337"/>
      <c r="C254" s="456"/>
      <c r="D254" s="337"/>
      <c r="E254" s="389"/>
      <c r="F254" s="406"/>
    </row>
    <row r="255" spans="1:6" ht="15.75">
      <c r="A255" s="360"/>
      <c r="B255" s="337"/>
      <c r="C255" s="456"/>
      <c r="D255" s="337"/>
      <c r="E255" s="389"/>
      <c r="F255" s="406"/>
    </row>
    <row r="256" spans="1:6">
      <c r="A256" s="406"/>
      <c r="B256" s="338"/>
      <c r="C256" s="457"/>
      <c r="D256" s="338"/>
      <c r="E256" s="338"/>
      <c r="F256" s="406"/>
    </row>
  </sheetData>
  <autoFilter ref="G2:P14"/>
  <sortState ref="A245:E250">
    <sortCondition ref="E245:E250"/>
    <sortCondition ref="B245:B250"/>
  </sortState>
  <mergeCells count="7">
    <mergeCell ref="P4:P13"/>
    <mergeCell ref="A1:E1"/>
    <mergeCell ref="A2:A3"/>
    <mergeCell ref="B2:B3"/>
    <mergeCell ref="C2:C3"/>
    <mergeCell ref="D2:D3"/>
    <mergeCell ref="E2:E3"/>
  </mergeCells>
  <phoneticPr fontId="4"/>
  <pageMargins left="0.7" right="0.7" top="0.75" bottom="0.75" header="0.3" footer="0.3"/>
  <pageSetup paperSize="8"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H30県別総括票 (事例と説明)</vt:lpstr>
      <vt:lpstr>県別総括票 </vt:lpstr>
      <vt:lpstr>県別総括票 (都道府県別) </vt:lpstr>
      <vt:lpstr>県別総括票 (目的別) </vt:lpstr>
      <vt:lpstr>県別総括票 (新規と改正)</vt:lpstr>
      <vt:lpstr>新規制度</vt:lpstr>
      <vt:lpstr>ハード・ソフト</vt:lpstr>
      <vt:lpstr>創設年度</vt:lpstr>
      <vt:lpstr>目的区分</vt:lpstr>
      <vt:lpstr>事業主体別</vt:lpstr>
      <vt:lpstr>事業種</vt:lpstr>
      <vt:lpstr>国制度との関連</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2018-11-13T11:27:44Z</cp:lastPrinted>
  <dcterms:created xsi:type="dcterms:W3CDTF">2018-08-28T02:26:02Z</dcterms:created>
  <dcterms:modified xsi:type="dcterms:W3CDTF">2018-11-14T07:27:54Z</dcterms:modified>
</cp:coreProperties>
</file>